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 activeTab="2"/>
  </bookViews>
  <sheets>
    <sheet name="汇总表" sheetId="1" r:id="rId1"/>
    <sheet name="固定资产汇总" sheetId="2" r:id="rId2"/>
    <sheet name="车辆" sheetId="3" r:id="rId3"/>
  </sheets>
  <externalReferences>
    <externalReference r:id="rId4"/>
    <externalReference r:id="rId5"/>
  </externalReferences>
  <definedNames>
    <definedName name="_xlnm.Print_Area" localSheetId="0">汇总表!$A$1:$G$53</definedName>
    <definedName name="_xlnm.Print_Titles" localSheetId="0">汇总表!$1:$5</definedName>
    <definedName name="_xlnm.Print_Area" localSheetId="1">固定资产汇总!$A$1:$L$25</definedName>
    <definedName name="_xlnm.Print_Area" localSheetId="2">车辆!$A$1:$V$22</definedName>
    <definedName name="_xlnm.Print_Titles" localSheetId="2">车辆!$1:$5</definedName>
    <definedName name="上一行" localSheetId="2">车辆!A1048576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V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(1)对待报废、盘亏、帐外等运输车辆应在备注栏标明；(2)因折旧提超等原因造成负数余额的项目，应简述原因（3）其他</t>
        </r>
      </text>
    </comment>
  </commentList>
</comments>
</file>

<file path=xl/sharedStrings.xml><?xml version="1.0" encoding="utf-8"?>
<sst xmlns="http://schemas.openxmlformats.org/spreadsheetml/2006/main" count="145" uniqueCount="111">
  <si>
    <r>
      <rPr>
        <sz val="20"/>
        <rFont val="黑体"/>
        <charset val="134"/>
      </rPr>
      <t>资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产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评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估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结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果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汇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总</t>
    </r>
    <r>
      <rPr>
        <sz val="20"/>
        <rFont val="Times New Roman"/>
        <charset val="0"/>
      </rPr>
      <t xml:space="preserve">  </t>
    </r>
    <r>
      <rPr>
        <sz val="20"/>
        <rFont val="黑体"/>
        <charset val="134"/>
      </rPr>
      <t>表</t>
    </r>
  </si>
  <si>
    <t>金额单位：人民币万元</t>
  </si>
  <si>
    <r>
      <rPr>
        <sz val="12"/>
        <color indexed="8"/>
        <rFont val="宋体"/>
        <charset val="134"/>
      </rPr>
      <t>项</t>
    </r>
    <r>
      <rPr>
        <sz val="12"/>
        <color indexed="8"/>
        <rFont val="Times New Roman"/>
        <charset val="0"/>
      </rPr>
      <t xml:space="preserve">            </t>
    </r>
    <r>
      <rPr>
        <sz val="12"/>
        <color indexed="8"/>
        <rFont val="宋体"/>
        <charset val="134"/>
      </rPr>
      <t>目</t>
    </r>
  </si>
  <si>
    <t>审计前账面值</t>
  </si>
  <si>
    <t>账面价值</t>
  </si>
  <si>
    <t>估值结果</t>
  </si>
  <si>
    <t>增减值</t>
  </si>
  <si>
    <t>增值率％</t>
  </si>
  <si>
    <t>A‘</t>
  </si>
  <si>
    <t>A</t>
  </si>
  <si>
    <t>B</t>
  </si>
  <si>
    <r>
      <rPr>
        <sz val="12"/>
        <rFont val="Times New Roman"/>
        <charset val="0"/>
      </rPr>
      <t>C=</t>
    </r>
    <r>
      <rPr>
        <sz val="12"/>
        <rFont val="Times New Roman"/>
        <charset val="0"/>
      </rPr>
      <t>B</t>
    </r>
    <r>
      <rPr>
        <sz val="12"/>
        <rFont val="Times New Roman"/>
        <charset val="0"/>
      </rPr>
      <t>-</t>
    </r>
    <r>
      <rPr>
        <sz val="12"/>
        <rFont val="Times New Roman"/>
        <charset val="0"/>
      </rPr>
      <t>A</t>
    </r>
  </si>
  <si>
    <r>
      <rPr>
        <sz val="12"/>
        <rFont val="Times New Roman"/>
        <charset val="0"/>
      </rPr>
      <t>D=C</t>
    </r>
    <r>
      <rPr>
        <sz val="12"/>
        <rFont val="Times New Roman"/>
        <charset val="0"/>
      </rPr>
      <t>/</t>
    </r>
    <r>
      <rPr>
        <sz val="12"/>
        <rFont val="Times New Roman"/>
        <charset val="0"/>
      </rPr>
      <t>A</t>
    </r>
    <r>
      <rPr>
        <sz val="12"/>
        <rFont val="Times New Roman"/>
        <charset val="0"/>
      </rPr>
      <t>×100</t>
    </r>
  </si>
  <si>
    <t>流动资产合计</t>
  </si>
  <si>
    <t>货币资金</t>
  </si>
  <si>
    <t>交易性金融资产</t>
  </si>
  <si>
    <t>应收票据</t>
  </si>
  <si>
    <t>应收账款</t>
  </si>
  <si>
    <t>预付款项</t>
  </si>
  <si>
    <t>应收利息</t>
  </si>
  <si>
    <t>应收股利</t>
  </si>
  <si>
    <t>其他应收款</t>
  </si>
  <si>
    <t>存货</t>
  </si>
  <si>
    <t xml:space="preserve">    原材料</t>
  </si>
  <si>
    <t>一年内到期的非流动资产</t>
  </si>
  <si>
    <t>其他流动资产</t>
  </si>
  <si>
    <t>非流动资产合计</t>
  </si>
  <si>
    <t>其中：长期股权投资</t>
  </si>
  <si>
    <t xml:space="preserve">      投资性房地产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</si>
  <si>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固定资产</t>
    </r>
  </si>
  <si>
    <t>5-1</t>
  </si>
  <si>
    <t xml:space="preserve">      在建工程</t>
  </si>
  <si>
    <t xml:space="preserve">      无形资产</t>
  </si>
  <si>
    <t xml:space="preserve">      其他</t>
  </si>
  <si>
    <t>资产总计</t>
  </si>
  <si>
    <t>流动负债</t>
  </si>
  <si>
    <t>非流动负债</t>
  </si>
  <si>
    <t>负债总计</t>
  </si>
  <si>
    <t>净资产（所有者权益）</t>
  </si>
  <si>
    <t>评估机构：甘肃天健兴业资产评估有限公司</t>
  </si>
  <si>
    <t>check</t>
  </si>
  <si>
    <t>固定资产评估汇总表</t>
  </si>
  <si>
    <t>金额单位：人民币元</t>
  </si>
  <si>
    <t>编号</t>
  </si>
  <si>
    <t>科目名称</t>
  </si>
  <si>
    <t>评估价值</t>
  </si>
  <si>
    <t>增值额</t>
  </si>
  <si>
    <t>增值率%</t>
  </si>
  <si>
    <t>原值</t>
  </si>
  <si>
    <t>净值</t>
  </si>
  <si>
    <t>房屋建筑物类：</t>
  </si>
  <si>
    <t>4-6-1</t>
  </si>
  <si>
    <r>
      <rPr>
        <sz val="10"/>
        <rFont val="Times New Roman"/>
        <charset val="0"/>
      </rPr>
      <t>固定资产</t>
    </r>
    <r>
      <rPr>
        <sz val="10"/>
        <color indexed="8"/>
        <rFont val="宋体"/>
        <charset val="134"/>
      </rPr>
      <t>-房屋建筑物</t>
    </r>
  </si>
  <si>
    <t>4-6-2</t>
  </si>
  <si>
    <r>
      <rPr>
        <sz val="10"/>
        <rFont val="Times New Roman"/>
        <charset val="0"/>
      </rPr>
      <t>固定资产</t>
    </r>
    <r>
      <rPr>
        <sz val="10"/>
        <color indexed="8"/>
        <rFont val="宋体"/>
        <charset val="134"/>
      </rPr>
      <t>-构筑物及其他辅助设施</t>
    </r>
  </si>
  <si>
    <t>4-6-3</t>
  </si>
  <si>
    <r>
      <rPr>
        <sz val="10"/>
        <rFont val="Times New Roman"/>
        <charset val="0"/>
      </rPr>
      <t>固定资产</t>
    </r>
    <r>
      <rPr>
        <sz val="10"/>
        <color indexed="8"/>
        <rFont val="宋体"/>
        <charset val="134"/>
      </rPr>
      <t>-管道及沟槽</t>
    </r>
  </si>
  <si>
    <t>4-6-4</t>
  </si>
  <si>
    <r>
      <rPr>
        <sz val="10"/>
        <rFont val="宋体"/>
        <charset val="134"/>
      </rPr>
      <t>固定资产</t>
    </r>
    <r>
      <rPr>
        <sz val="10"/>
        <color indexed="8"/>
        <rFont val="宋体"/>
        <charset val="134"/>
      </rPr>
      <t>-井巷工程</t>
    </r>
  </si>
  <si>
    <t>房屋建筑物类合计</t>
  </si>
  <si>
    <t>设备类：</t>
  </si>
  <si>
    <r>
      <rPr>
        <sz val="10"/>
        <rFont val="Times New Roman"/>
        <charset val="0"/>
      </rPr>
      <t>固定资产</t>
    </r>
    <r>
      <rPr>
        <sz val="10"/>
        <color indexed="8"/>
        <rFont val="宋体"/>
        <charset val="134"/>
      </rPr>
      <t>-机器设备</t>
    </r>
  </si>
  <si>
    <t>4-6-5</t>
  </si>
  <si>
    <r>
      <rPr>
        <sz val="10"/>
        <rFont val="Times New Roman"/>
        <charset val="0"/>
      </rPr>
      <t>固定资产</t>
    </r>
    <r>
      <rPr>
        <sz val="10"/>
        <color indexed="8"/>
        <rFont val="宋体"/>
        <charset val="134"/>
      </rPr>
      <t>-车辆</t>
    </r>
  </si>
  <si>
    <t>4-6-6</t>
  </si>
  <si>
    <r>
      <rPr>
        <sz val="10"/>
        <rFont val="宋体"/>
        <charset val="134"/>
      </rPr>
      <t>固定资产</t>
    </r>
    <r>
      <rPr>
        <sz val="10"/>
        <color indexed="8"/>
        <rFont val="宋体"/>
        <charset val="134"/>
      </rPr>
      <t>-电子</t>
    </r>
    <r>
      <rPr>
        <sz val="10"/>
        <color indexed="8"/>
        <rFont val="宋体"/>
        <charset val="134"/>
      </rPr>
      <t>及办公</t>
    </r>
    <r>
      <rPr>
        <sz val="10"/>
        <color indexed="8"/>
        <rFont val="宋体"/>
        <charset val="134"/>
      </rPr>
      <t>设备</t>
    </r>
  </si>
  <si>
    <t>设备类合计</t>
  </si>
  <si>
    <t>4-6-7</t>
  </si>
  <si>
    <t>土地</t>
  </si>
  <si>
    <t>固定资产合计</t>
  </si>
  <si>
    <t>减：固定资产减值准备</t>
  </si>
  <si>
    <r>
      <rPr>
        <sz val="18"/>
        <rFont val="黑体"/>
        <charset val="134"/>
      </rPr>
      <t>固定资产</t>
    </r>
    <r>
      <rPr>
        <sz val="18"/>
        <rFont val="Times New Roman"/>
        <charset val="0"/>
      </rPr>
      <t>—</t>
    </r>
    <r>
      <rPr>
        <sz val="18"/>
        <rFont val="黑体"/>
        <charset val="134"/>
      </rPr>
      <t>车辆估值明细表</t>
    </r>
  </si>
  <si>
    <t>序号</t>
  </si>
  <si>
    <t>资产编号</t>
  </si>
  <si>
    <t>车牌号</t>
  </si>
  <si>
    <t>证载权利人</t>
  </si>
  <si>
    <t>车辆名称</t>
  </si>
  <si>
    <t>规格型号</t>
  </si>
  <si>
    <t>使用部门</t>
  </si>
  <si>
    <t>生产厂家</t>
  </si>
  <si>
    <t>计量单位</t>
  </si>
  <si>
    <t>数量</t>
  </si>
  <si>
    <t>购置日期</t>
  </si>
  <si>
    <t>启用日期</t>
  </si>
  <si>
    <r>
      <rPr>
        <sz val="10"/>
        <rFont val="宋体"/>
        <charset val="134"/>
      </rPr>
      <t>已行驶里程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公里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</si>
  <si>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增值率</t>
    </r>
    <r>
      <rPr>
        <sz val="10"/>
        <rFont val="Times New Roman"/>
        <charset val="0"/>
      </rPr>
      <t>%</t>
    </r>
  </si>
  <si>
    <t>备注</t>
  </si>
  <si>
    <t>净额</t>
  </si>
  <si>
    <t>资料提供情况</t>
  </si>
  <si>
    <t>资产使用状况</t>
  </si>
  <si>
    <t>年检截止日</t>
  </si>
  <si>
    <t>存放地点</t>
  </si>
  <si>
    <t>车架号</t>
  </si>
  <si>
    <t>车况</t>
  </si>
  <si>
    <t>成新率</t>
  </si>
  <si>
    <r>
      <rPr>
        <sz val="10"/>
        <rFont val="宋体"/>
        <charset val="134"/>
      </rPr>
      <t>青</t>
    </r>
    <r>
      <rPr>
        <sz val="10"/>
        <rFont val="Times New Roman"/>
        <charset val="0"/>
      </rPr>
      <t>AJ7779</t>
    </r>
  </si>
  <si>
    <t>中国石油昆仑物流有限公司青海分公司</t>
  </si>
  <si>
    <t>路虎发现越野客车</t>
  </si>
  <si>
    <t>SALAN2D4</t>
  </si>
  <si>
    <t>英国汽车制造公司</t>
  </si>
  <si>
    <r>
      <rPr>
        <sz val="10"/>
        <rFont val="宋体"/>
        <charset val="134"/>
      </rPr>
      <t>辆</t>
    </r>
  </si>
  <si>
    <t>√</t>
  </si>
  <si>
    <t>闲置</t>
  </si>
  <si>
    <t>西宁配送中心双寨车场</t>
  </si>
  <si>
    <t>SALAN2D41AA516340</t>
  </si>
  <si>
    <t>维修了发动机，全车喷漆，更换全车玻璃、轮胎，内饰翻新及其它辅件。</t>
  </si>
  <si>
    <r>
      <rPr>
        <sz val="10"/>
        <rFont val="宋体"/>
        <charset val="134"/>
      </rPr>
      <t>青</t>
    </r>
    <r>
      <rPr>
        <sz val="10"/>
        <rFont val="Times New Roman"/>
        <charset val="0"/>
      </rPr>
      <t>AJ7776</t>
    </r>
  </si>
  <si>
    <t>SALAN2D46AA516270</t>
  </si>
  <si>
    <t>电瓶亏电，无大修情况，内饰完好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</si>
  <si>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        </t>
    </r>
    <r>
      <rPr>
        <sz val="10"/>
        <rFont val="宋体"/>
        <charset val="134"/>
      </rPr>
      <t>计</t>
    </r>
  </si>
  <si>
    <t>减：减值准备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</si>
</sst>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.00_);[Red]\(0.00\)"/>
    <numFmt numFmtId="179" formatCode="yyyy&quot;年&quot;m&quot;月&quot;;@"/>
    <numFmt numFmtId="180" formatCode="#,##0.00_ "/>
    <numFmt numFmtId="181" formatCode="#,##0_ "/>
  </numFmts>
  <fonts count="53">
    <font>
      <sz val="12"/>
      <name val="Times New Roman"/>
      <charset val="0"/>
    </font>
    <font>
      <sz val="18"/>
      <name val="Times New Roman"/>
      <charset val="0"/>
    </font>
    <font>
      <sz val="10"/>
      <name val="Times New Roman"/>
      <charset val="0"/>
    </font>
    <font>
      <sz val="12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0"/>
    </font>
    <font>
      <b/>
      <sz val="10"/>
      <name val="Times New Roman"/>
      <charset val="134"/>
    </font>
    <font>
      <b/>
      <sz val="11"/>
      <name val="Times New Roman"/>
      <charset val="134"/>
    </font>
    <font>
      <sz val="8"/>
      <name val="Times New Roman"/>
      <charset val="134"/>
    </font>
    <font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Times New Roman"/>
      <charset val="0"/>
    </font>
    <font>
      <sz val="11"/>
      <name val="Times New Roman"/>
      <charset val="0"/>
    </font>
    <font>
      <b/>
      <sz val="12"/>
      <name val="Times New Roman"/>
      <charset val="0"/>
    </font>
    <font>
      <sz val="13"/>
      <name val="Times New Roman"/>
      <charset val="0"/>
    </font>
    <font>
      <sz val="13"/>
      <color rgb="FFFF0000"/>
      <name val="Times New Roman"/>
      <charset val="0"/>
    </font>
    <font>
      <sz val="20"/>
      <name val="黑体"/>
      <charset val="134"/>
    </font>
    <font>
      <sz val="20"/>
      <name val="Times New Roman"/>
      <charset val="0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Times New Roman"/>
      <charset val="0"/>
    </font>
    <font>
      <b/>
      <sz val="12"/>
      <name val="宋体"/>
      <charset val="134"/>
    </font>
    <font>
      <sz val="1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9" borderId="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8" borderId="10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8" fillId="23" borderId="14" applyNumberFormat="0" applyAlignment="0" applyProtection="0">
      <alignment vertical="center"/>
    </xf>
    <xf numFmtId="0" fontId="45" fillId="23" borderId="7" applyNumberFormat="0" applyAlignment="0" applyProtection="0">
      <alignment vertical="center"/>
    </xf>
    <xf numFmtId="0" fontId="42" fillId="21" borderId="11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shrinkToFit="1"/>
      <protection locked="0" hidden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 wrapText="1" shrinkToFit="1"/>
      <protection locked="0" hidden="1"/>
    </xf>
    <xf numFmtId="43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43" fontId="2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81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11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57" fontId="11" fillId="2" borderId="1" xfId="0" applyNumberFormat="1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/>
    </xf>
    <xf numFmtId="57" fontId="11" fillId="2" borderId="0" xfId="0" applyNumberFormat="1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178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3" fontId="15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78" fontId="16" fillId="0" borderId="0" xfId="0" applyNumberFormat="1" applyFont="1" applyFill="1" applyAlignment="1">
      <alignment horizontal="center" vertical="center"/>
    </xf>
    <xf numFmtId="178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6" fillId="0" borderId="1" xfId="10" applyFont="1" applyFill="1" applyBorder="1" applyAlignment="1" applyProtection="1">
      <alignment vertical="center"/>
    </xf>
    <xf numFmtId="43" fontId="17" fillId="0" borderId="1" xfId="0" applyNumberFormat="1" applyFont="1" applyFill="1" applyBorder="1" applyAlignment="1">
      <alignment horizontal="right" vertical="center"/>
    </xf>
    <xf numFmtId="43" fontId="0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8" fillId="0" borderId="1" xfId="10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43" fontId="19" fillId="0" borderId="0" xfId="8" applyNumberFormat="1" applyFont="1" applyFill="1" applyAlignment="1">
      <alignment vertical="center"/>
    </xf>
    <xf numFmtId="0" fontId="19" fillId="0" borderId="0" xfId="8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3" fontId="18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中航油评估明细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32034;&#24341;&#30446;&#24405;!A1"/><Relationship Id="rId1" Type="http://schemas.openxmlformats.org/officeDocument/2006/relationships/hyperlink" Target="#&#20998;&#31867;&#27719;&#24635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32034;&#24341;&#30446;&#24405;!A1"/><Relationship Id="rId1" Type="http://schemas.openxmlformats.org/officeDocument/2006/relationships/hyperlink" Target="#&#20998;&#31867;&#27719;&#24635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32034;&#24341;&#30446;&#24405;!A1"/><Relationship Id="rId1" Type="http://schemas.openxmlformats.org/officeDocument/2006/relationships/hyperlink" Target="#&#20998;&#31867;&#27719;&#24635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311941</xdr:colOff>
      <xdr:row>0</xdr:row>
      <xdr:rowOff>11907</xdr:rowOff>
    </xdr:from>
    <xdr:ext cx="785814" cy="216694"/>
    <xdr:sp>
      <xdr:nvSpPr>
        <xdr:cNvPr id="2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>
        <a:xfrm>
          <a:off x="898525" y="11430"/>
          <a:ext cx="785495" cy="217170"/>
        </a:xfrm>
        <a:prstGeom prst="flowChartProcess">
          <a:avLst/>
        </a:prstGeom>
        <a:solidFill>
          <a:srgbClr val="FFFF00"/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◄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元汇总表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oneCellAnchor>
  <xdr:oneCellAnchor>
    <xdr:from>
      <xdr:col>0</xdr:col>
      <xdr:colOff>38102</xdr:colOff>
      <xdr:row>0</xdr:row>
      <xdr:rowOff>0</xdr:rowOff>
    </xdr:from>
    <xdr:ext cx="590550" cy="242941"/>
    <xdr:sp>
      <xdr:nvSpPr>
        <xdr:cNvPr id="3" name="AutoShape 2">
          <a:hlinkClick xmlns:r="http://schemas.openxmlformats.org/officeDocument/2006/relationships" r:id="rId2"/>
        </xdr:cNvPr>
        <xdr:cNvSpPr>
          <a:spLocks noChangeArrowheads="1"/>
        </xdr:cNvSpPr>
      </xdr:nvSpPr>
      <xdr:spPr>
        <a:xfrm>
          <a:off x="38100" y="0"/>
          <a:ext cx="590550" cy="242570"/>
        </a:xfrm>
        <a:prstGeom prst="flowChartProcess">
          <a:avLst/>
        </a:prstGeom>
        <a:solidFill>
          <a:schemeClr val="accent5">
            <a:lumMod val="40000"/>
            <a:lumOff val="60000"/>
          </a:schemeClr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◄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索引页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304800</xdr:rowOff>
    </xdr:from>
    <xdr:ext cx="607767" cy="233223"/>
    <xdr:sp>
      <xdr:nvSpPr>
        <xdr:cNvPr id="2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>
        <a:xfrm>
          <a:off x="0" y="304800"/>
          <a:ext cx="607695" cy="233045"/>
        </a:xfrm>
        <a:prstGeom prst="flowChartProcess">
          <a:avLst/>
        </a:prstGeom>
        <a:solidFill>
          <a:srgbClr val="FFFF00"/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◄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汇总表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oneCellAnchor>
  <xdr:oneCellAnchor>
    <xdr:from>
      <xdr:col>0</xdr:col>
      <xdr:colOff>9524</xdr:colOff>
      <xdr:row>0</xdr:row>
      <xdr:rowOff>0</xdr:rowOff>
    </xdr:from>
    <xdr:ext cx="598219" cy="242941"/>
    <xdr:sp>
      <xdr:nvSpPr>
        <xdr:cNvPr id="3" name="AutoShape 2">
          <a:hlinkClick xmlns:r="http://schemas.openxmlformats.org/officeDocument/2006/relationships" r:id="rId2"/>
        </xdr:cNvPr>
        <xdr:cNvSpPr>
          <a:spLocks noChangeArrowheads="1"/>
        </xdr:cNvSpPr>
      </xdr:nvSpPr>
      <xdr:spPr>
        <a:xfrm>
          <a:off x="8890" y="0"/>
          <a:ext cx="598805" cy="242570"/>
        </a:xfrm>
        <a:prstGeom prst="flowChartProcess">
          <a:avLst/>
        </a:prstGeom>
        <a:solidFill>
          <a:schemeClr val="accent5">
            <a:lumMod val="40000"/>
            <a:lumOff val="60000"/>
          </a:schemeClr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◄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索引页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304800</xdr:rowOff>
    </xdr:from>
    <xdr:ext cx="600074" cy="233223"/>
    <xdr:sp>
      <xdr:nvSpPr>
        <xdr:cNvPr id="2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>
        <a:xfrm>
          <a:off x="0" y="304800"/>
          <a:ext cx="599440" cy="233045"/>
        </a:xfrm>
        <a:prstGeom prst="flowChartProcess">
          <a:avLst/>
        </a:prstGeom>
        <a:solidFill>
          <a:srgbClr val="FFFF00"/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◄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汇总表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oneCellAnchor>
  <xdr:oneCellAnchor>
    <xdr:from>
      <xdr:col>0</xdr:col>
      <xdr:colOff>9524</xdr:colOff>
      <xdr:row>0</xdr:row>
      <xdr:rowOff>0</xdr:rowOff>
    </xdr:from>
    <xdr:ext cx="590550" cy="242941"/>
    <xdr:sp>
      <xdr:nvSpPr>
        <xdr:cNvPr id="3" name="AutoShape 2">
          <a:hlinkClick xmlns:r="http://schemas.openxmlformats.org/officeDocument/2006/relationships" r:id="rId2"/>
        </xdr:cNvPr>
        <xdr:cNvSpPr>
          <a:spLocks noChangeArrowheads="1"/>
        </xdr:cNvSpPr>
      </xdr:nvSpPr>
      <xdr:spPr>
        <a:xfrm>
          <a:off x="8890" y="0"/>
          <a:ext cx="590550" cy="242570"/>
        </a:xfrm>
        <a:prstGeom prst="flowChartProcess">
          <a:avLst/>
        </a:prstGeom>
        <a:solidFill>
          <a:schemeClr val="accent5">
            <a:lumMod val="40000"/>
            <a:lumOff val="60000"/>
          </a:schemeClr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◄</a:t>
          </a:r>
          <a:r>
            <a:rPr lang="zh-CN" altLang="en-US" sz="1100" b="0" i="0" u="none" strike="noStrike" baseline="0">
              <a:solidFill>
                <a:srgbClr val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索引页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oneCellAnchor>
  <xdr:twoCellAnchor editAs="oneCell">
    <xdr:from>
      <xdr:col>19</xdr:col>
      <xdr:colOff>66675</xdr:colOff>
      <xdr:row>0</xdr:row>
      <xdr:rowOff>0</xdr:rowOff>
    </xdr:from>
    <xdr:to>
      <xdr:col>21</xdr:col>
      <xdr:colOff>226060</xdr:colOff>
      <xdr:row>0</xdr:row>
      <xdr:rowOff>333375</xdr:rowOff>
    </xdr:to>
    <xdr:sp>
      <xdr:nvSpPr>
        <xdr:cNvPr id="4" name="AutoShape 2"/>
        <xdr:cNvSpPr>
          <a:spLocks noChangeArrowheads="1"/>
        </xdr:cNvSpPr>
      </xdr:nvSpPr>
      <xdr:spPr>
        <a:xfrm>
          <a:off x="12419965" y="0"/>
          <a:ext cx="1398270" cy="333375"/>
        </a:xfrm>
        <a:prstGeom prst="flowChartProcess">
          <a:avLst/>
        </a:prstGeom>
        <a:solidFill>
          <a:schemeClr val="accent5">
            <a:lumMod val="40000"/>
            <a:lumOff val="60000"/>
          </a:schemeClr>
        </a:solidFill>
        <a:ln w="76200" cmpd="tri">
          <a:solidFill>
            <a:srgbClr val="CC99FF"/>
          </a:solidFill>
          <a:miter lim="800000"/>
        </a:ln>
      </xdr:spPr>
      <xdr:txBody>
        <a:bodyPr wrap="square" lIns="27432" tIns="18288" rIns="27432" bIns="18288" anchor="ctr" upright="1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>
              <a:latin typeface="微软雅黑" panose="020B0503020204020204" pitchFamily="34" charset="-122"/>
              <a:ea typeface="微软雅黑" panose="020B0503020204020204" pitchFamily="34" charset="-122"/>
            </a:rPr>
            <a:t>点击表头查看填表说明</a:t>
          </a:r>
          <a:endParaRPr lang="zh-CN" altLang="en-US" sz="1100" b="0" i="0" u="none" strike="noStrike" baseline="0">
            <a:solidFill>
              <a:srgbClr val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52;&#24178;&#19994;&#21153;\2024&#24180;&#19979;&#21322;&#24180;\&#20013;&#30707;&#27833;&#38738;&#28023;&#20998;&#20844;&#21496;\1&#12289;&#12304;&#24037;&#21830;&#38134;&#34892;&#29976;&#21335;&#20998;&#34892;&#12305;&#35780;&#20272;&#25253;&#21578;&#65288;&#24085;&#33832;&#29305;&#65289;\2023-2-22&#12304;&#39033;&#30446;&#12305;&#22788;&#32622;&#36710;&#36742;\&#20154;&#20445;&#36130;&#38505;&#29976;&#32899;&#20998;&#20844;&#21496;&#25311;&#22788;&#32622;&#36710;&#36742;&#35780;&#20272;&#39033;&#30446;-&#20132;&#25442;&#24847;&#35265;&#31295;\&#36164;&#20135;&#35780;&#20272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52;&#24178;&#19994;&#21153;\2024&#24180;&#19979;&#21322;&#24180;\&#20013;&#30707;&#27833;&#38738;&#28023;&#20998;&#20844;&#21496;\&#20272;&#20540;&#26126;&#32454;&#34920;&#26126;&#32454;&#34920;&#12304;&#20013;&#30707;&#27833;&#38738;&#28023;&#123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目录"/>
      <sheetName val="封面"/>
      <sheetName val="填表说明"/>
      <sheetName val="基本信息"/>
      <sheetName val="资产负债表"/>
      <sheetName val="申报表封面"/>
      <sheetName val="汇总表"/>
      <sheetName val="分类汇总"/>
      <sheetName val="流动汇总"/>
      <sheetName val="货币资金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（利润）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在产品（开发成本）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投资性房地产汇总表"/>
      <sheetName val="4-5-1投资性房地产--房屋成本计量"/>
      <sheetName val="4-5-2投资性房地产--房屋公允计量"/>
      <sheetName val="4-5-3投资性地产--土地成本计量"/>
      <sheetName val="4-5-4投资性地产--土地公允计量"/>
      <sheetName val="固定资产汇总"/>
      <sheetName val="房屋建筑物"/>
      <sheetName val="道路"/>
      <sheetName val="构筑物"/>
      <sheetName val="管道沟槽"/>
      <sheetName val="井巷工程"/>
      <sheetName val="机器设备"/>
      <sheetName val="车辆"/>
      <sheetName val="Sheet1"/>
      <sheetName val="电子设备"/>
      <sheetName val="固定资产-土地"/>
      <sheetName val="在建工程汇总"/>
      <sheetName val="在建（土建）"/>
      <sheetName val="在建（设备）"/>
      <sheetName val="在建（待摊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款项"/>
      <sheetName val="职工薪酬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非流动负债汇总 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6">
          <cell r="C66">
            <v>0</v>
          </cell>
          <cell r="D66">
            <v>0</v>
          </cell>
          <cell r="E66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索引目录"/>
      <sheetName val="封面"/>
      <sheetName val="填表说明"/>
      <sheetName val="基本信息"/>
      <sheetName val="资产负债表"/>
      <sheetName val="汇总表"/>
      <sheetName val="分类汇总"/>
      <sheetName val="流动汇总"/>
      <sheetName val="货币资金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款项"/>
      <sheetName val="应收利息"/>
      <sheetName val="应收股利（利润）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在产品（开发成本）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投资性房地产汇总"/>
      <sheetName val="投资性房地产-房屋（成本计量）"/>
      <sheetName val="投资性房地产-房屋（公允计量）"/>
      <sheetName val="投资性地产-土地（成本计量）"/>
      <sheetName val="投资性地产-土地（公允计量）"/>
      <sheetName val="固定资产汇总"/>
      <sheetName val="房屋建筑物"/>
      <sheetName val="构筑物"/>
      <sheetName val="管道沟槽"/>
      <sheetName val="井巷工程"/>
      <sheetName val="机器设备"/>
      <sheetName val="车辆"/>
      <sheetName val="电子设备"/>
      <sheetName val="土地"/>
      <sheetName val="在建工程汇总"/>
      <sheetName val="在建-土建"/>
      <sheetName val="在建-矿建"/>
      <sheetName val="在建-设备"/>
      <sheetName val="在建-待摊"/>
      <sheetName val="工程物资"/>
      <sheetName val="固定资产清理"/>
      <sheetName val="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款项"/>
      <sheetName val="职工薪酬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非流动负债汇总 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temp"/>
    </sheetNames>
    <sheetDataSet>
      <sheetData sheetId="0"/>
      <sheetData sheetId="1"/>
      <sheetData sheetId="2"/>
      <sheetData sheetId="3">
        <row r="3">
          <cell r="A3" t="str">
            <v>产权持有人：</v>
          </cell>
          <cell r="B3" t="str">
            <v>中国石油昆仑物流有限公司青海分公司</v>
          </cell>
        </row>
        <row r="4">
          <cell r="A4" t="str">
            <v>估值基准日：</v>
          </cell>
          <cell r="B4" t="str">
            <v>2024</v>
          </cell>
          <cell r="C4" t="str">
            <v>年</v>
          </cell>
          <cell r="D4" t="str">
            <v>7</v>
          </cell>
          <cell r="E4" t="str">
            <v>月</v>
          </cell>
          <cell r="F4" t="str">
            <v>31</v>
          </cell>
          <cell r="G4" t="str">
            <v>日</v>
          </cell>
        </row>
        <row r="5">
          <cell r="A5" t="str">
            <v>填表日期：</v>
          </cell>
          <cell r="B5" t="str">
            <v>2024</v>
          </cell>
          <cell r="C5" t="str">
            <v>年</v>
          </cell>
          <cell r="D5" t="str">
            <v>8</v>
          </cell>
          <cell r="E5" t="str">
            <v>月</v>
          </cell>
          <cell r="F5" t="str">
            <v>1</v>
          </cell>
          <cell r="G5" t="str">
            <v>日</v>
          </cell>
        </row>
        <row r="6">
          <cell r="A6" t="str">
            <v>填表人：</v>
          </cell>
          <cell r="B6" t="str">
            <v>马经理</v>
          </cell>
        </row>
        <row r="7">
          <cell r="I7" t="str">
            <v>焦东红、李君、魏兆悦</v>
          </cell>
        </row>
      </sheetData>
      <sheetData sheetId="4"/>
      <sheetData sheetId="5"/>
      <sheetData sheetId="6">
        <row r="5">
          <cell r="C5">
            <v>0</v>
          </cell>
          <cell r="D5">
            <v>0</v>
          </cell>
          <cell r="E5">
            <v>0</v>
          </cell>
        </row>
        <row r="6">
          <cell r="A6">
            <v>2</v>
          </cell>
        </row>
        <row r="6">
          <cell r="D6">
            <v>0</v>
          </cell>
          <cell r="E6">
            <v>0</v>
          </cell>
        </row>
        <row r="7">
          <cell r="A7">
            <v>3</v>
          </cell>
        </row>
        <row r="7">
          <cell r="D7">
            <v>0</v>
          </cell>
          <cell r="E7">
            <v>0</v>
          </cell>
        </row>
        <row r="8">
          <cell r="A8">
            <v>4</v>
          </cell>
        </row>
        <row r="8">
          <cell r="D8">
            <v>0</v>
          </cell>
          <cell r="E8">
            <v>0</v>
          </cell>
        </row>
        <row r="9">
          <cell r="A9">
            <v>5</v>
          </cell>
        </row>
        <row r="9">
          <cell r="D9">
            <v>0</v>
          </cell>
          <cell r="E9">
            <v>0</v>
          </cell>
        </row>
        <row r="10">
          <cell r="A10">
            <v>6</v>
          </cell>
        </row>
        <row r="10">
          <cell r="D10">
            <v>0</v>
          </cell>
          <cell r="E10">
            <v>0</v>
          </cell>
        </row>
        <row r="11">
          <cell r="A11">
            <v>7</v>
          </cell>
        </row>
        <row r="11">
          <cell r="D11">
            <v>0</v>
          </cell>
          <cell r="E11">
            <v>0</v>
          </cell>
        </row>
        <row r="12">
          <cell r="A12">
            <v>8</v>
          </cell>
        </row>
        <row r="12">
          <cell r="D12">
            <v>0</v>
          </cell>
          <cell r="E12">
            <v>0</v>
          </cell>
        </row>
        <row r="13">
          <cell r="A13">
            <v>9</v>
          </cell>
        </row>
        <row r="13">
          <cell r="D13">
            <v>0</v>
          </cell>
          <cell r="E13">
            <v>0</v>
          </cell>
        </row>
        <row r="14">
          <cell r="A14">
            <v>10</v>
          </cell>
        </row>
        <row r="14">
          <cell r="D14">
            <v>0</v>
          </cell>
          <cell r="E14">
            <v>0</v>
          </cell>
        </row>
        <row r="15">
          <cell r="A15" t="str">
            <v>10-1</v>
          </cell>
        </row>
        <row r="15">
          <cell r="D15">
            <v>0</v>
          </cell>
          <cell r="E15">
            <v>0</v>
          </cell>
        </row>
        <row r="16">
          <cell r="A16">
            <v>11</v>
          </cell>
        </row>
        <row r="16">
          <cell r="D16">
            <v>0</v>
          </cell>
          <cell r="E16">
            <v>0</v>
          </cell>
        </row>
        <row r="17">
          <cell r="A17">
            <v>12</v>
          </cell>
        </row>
        <row r="17">
          <cell r="D17">
            <v>0</v>
          </cell>
          <cell r="E17">
            <v>0</v>
          </cell>
        </row>
        <row r="18">
          <cell r="D18">
            <v>129605.1</v>
          </cell>
          <cell r="E18">
            <v>156100</v>
          </cell>
        </row>
        <row r="19">
          <cell r="A19">
            <v>15</v>
          </cell>
          <cell r="B19" t="str">
            <v>可供出售金融资产</v>
          </cell>
        </row>
        <row r="19">
          <cell r="D19">
            <v>0</v>
          </cell>
          <cell r="E19">
            <v>0</v>
          </cell>
        </row>
        <row r="20">
          <cell r="A20">
            <v>16</v>
          </cell>
          <cell r="B20" t="str">
            <v>持有至到期投资</v>
          </cell>
        </row>
        <row r="20">
          <cell r="D20">
            <v>0</v>
          </cell>
          <cell r="E20">
            <v>0</v>
          </cell>
        </row>
        <row r="21">
          <cell r="A21">
            <v>17</v>
          </cell>
          <cell r="B21" t="str">
            <v>长期应收款</v>
          </cell>
        </row>
        <row r="21"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129605.1</v>
          </cell>
          <cell r="E24">
            <v>156100</v>
          </cell>
        </row>
        <row r="25">
          <cell r="A25" t="str">
            <v>20-1</v>
          </cell>
          <cell r="B25" t="str">
            <v>    房屋建筑物</v>
          </cell>
        </row>
        <row r="25">
          <cell r="D25">
            <v>0</v>
          </cell>
          <cell r="E25">
            <v>0</v>
          </cell>
        </row>
        <row r="26">
          <cell r="A26" t="str">
            <v>20-2</v>
          </cell>
          <cell r="B26" t="str">
            <v>    构筑物及其他辅助设施</v>
          </cell>
        </row>
        <row r="26">
          <cell r="D26">
            <v>0</v>
          </cell>
          <cell r="E26">
            <v>0</v>
          </cell>
        </row>
        <row r="27">
          <cell r="A27" t="str">
            <v>20-3</v>
          </cell>
          <cell r="B27" t="str">
            <v>    机器设备</v>
          </cell>
        </row>
        <row r="27">
          <cell r="D27">
            <v>0</v>
          </cell>
          <cell r="E27">
            <v>0</v>
          </cell>
        </row>
        <row r="28">
          <cell r="B28" t="str">
            <v>    车辆</v>
          </cell>
        </row>
        <row r="28">
          <cell r="D28">
            <v>129605.1</v>
          </cell>
          <cell r="E28">
            <v>156100</v>
          </cell>
        </row>
        <row r="29">
          <cell r="A29" t="str">
            <v>20-5</v>
          </cell>
          <cell r="B29" t="str">
            <v>    电子及办公设备</v>
          </cell>
        </row>
        <row r="29"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A31" t="str">
            <v>21-1</v>
          </cell>
          <cell r="B31" t="str">
            <v>    土建工程</v>
          </cell>
        </row>
        <row r="31">
          <cell r="D31">
            <v>0</v>
          </cell>
          <cell r="E31">
            <v>0</v>
          </cell>
        </row>
        <row r="32">
          <cell r="A32" t="str">
            <v>21-2</v>
          </cell>
          <cell r="B32" t="str">
            <v>    设备安装工程</v>
          </cell>
        </row>
        <row r="32">
          <cell r="D32">
            <v>0</v>
          </cell>
          <cell r="E32">
            <v>0</v>
          </cell>
        </row>
        <row r="33">
          <cell r="A33" t="str">
            <v>21-3</v>
          </cell>
          <cell r="B33" t="str">
            <v>    待摊投资</v>
          </cell>
        </row>
        <row r="33">
          <cell r="D33">
            <v>0</v>
          </cell>
          <cell r="E33">
            <v>0</v>
          </cell>
        </row>
        <row r="34">
          <cell r="A34">
            <v>22</v>
          </cell>
          <cell r="B34" t="str">
            <v>工程物资</v>
          </cell>
        </row>
        <row r="34">
          <cell r="D34">
            <v>0</v>
          </cell>
          <cell r="E34">
            <v>0</v>
          </cell>
        </row>
        <row r="35">
          <cell r="A35">
            <v>23</v>
          </cell>
          <cell r="B35" t="str">
            <v>固定资产清理</v>
          </cell>
        </row>
        <row r="35">
          <cell r="D35">
            <v>0</v>
          </cell>
          <cell r="E35">
            <v>0</v>
          </cell>
        </row>
        <row r="36">
          <cell r="A36">
            <v>24</v>
          </cell>
          <cell r="B36" t="str">
            <v>生物资产</v>
          </cell>
        </row>
        <row r="36">
          <cell r="D36">
            <v>0</v>
          </cell>
          <cell r="E36">
            <v>0</v>
          </cell>
        </row>
        <row r="37">
          <cell r="A37">
            <v>25</v>
          </cell>
          <cell r="B37" t="str">
            <v>油气资产</v>
          </cell>
        </row>
        <row r="37"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A39" t="str">
            <v>26-1</v>
          </cell>
          <cell r="B39" t="str">
            <v>    土地使用权</v>
          </cell>
        </row>
        <row r="39">
          <cell r="D39">
            <v>0</v>
          </cell>
          <cell r="E39">
            <v>0</v>
          </cell>
        </row>
        <row r="40">
          <cell r="A40" t="str">
            <v>26-2</v>
          </cell>
          <cell r="B40" t="str">
            <v>    其他无形资产</v>
          </cell>
        </row>
        <row r="40">
          <cell r="D40">
            <v>0</v>
          </cell>
          <cell r="E40">
            <v>0</v>
          </cell>
        </row>
        <row r="41">
          <cell r="A41">
            <v>27</v>
          </cell>
          <cell r="B41" t="str">
            <v>开发支出</v>
          </cell>
        </row>
        <row r="41">
          <cell r="D41">
            <v>0</v>
          </cell>
          <cell r="E41">
            <v>0</v>
          </cell>
        </row>
        <row r="42">
          <cell r="A42">
            <v>28</v>
          </cell>
          <cell r="B42" t="str">
            <v>商誉</v>
          </cell>
        </row>
        <row r="42">
          <cell r="D42">
            <v>0</v>
          </cell>
          <cell r="E42">
            <v>0</v>
          </cell>
        </row>
        <row r="43">
          <cell r="A43">
            <v>29</v>
          </cell>
          <cell r="B43" t="str">
            <v>长期待摊费用</v>
          </cell>
        </row>
        <row r="43">
          <cell r="D43">
            <v>0</v>
          </cell>
          <cell r="E43">
            <v>0</v>
          </cell>
        </row>
        <row r="44">
          <cell r="A44">
            <v>30</v>
          </cell>
          <cell r="B44" t="str">
            <v>递延所得税资产</v>
          </cell>
        </row>
        <row r="44">
          <cell r="D44">
            <v>0</v>
          </cell>
          <cell r="E44">
            <v>0</v>
          </cell>
        </row>
        <row r="45">
          <cell r="A45">
            <v>31</v>
          </cell>
          <cell r="B45" t="str">
            <v>其他非流动资产</v>
          </cell>
        </row>
        <row r="45">
          <cell r="D45">
            <v>0</v>
          </cell>
          <cell r="E45">
            <v>0</v>
          </cell>
        </row>
        <row r="46">
          <cell r="D46">
            <v>129605.1</v>
          </cell>
          <cell r="E46">
            <v>156100</v>
          </cell>
        </row>
        <row r="69">
          <cell r="C69">
            <v>0</v>
          </cell>
          <cell r="D69">
            <v>129605.1</v>
          </cell>
          <cell r="E69">
            <v>156100</v>
          </cell>
          <cell r="F69">
            <v>26494.9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1">
          <cell r="E11">
            <v>0</v>
          </cell>
        </row>
        <row r="17">
          <cell r="E17">
            <v>2592102</v>
          </cell>
        </row>
        <row r="20">
          <cell r="E20">
            <v>0</v>
          </cell>
        </row>
      </sheetData>
      <sheetData sheetId="48">
        <row r="25"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5">
          <cell r="AE25">
            <v>0</v>
          </cell>
        </row>
      </sheetData>
      <sheetData sheetId="49"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5">
          <cell r="U25">
            <v>0</v>
          </cell>
        </row>
      </sheetData>
      <sheetData sheetId="50">
        <row r="25"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5">
          <cell r="T25">
            <v>0</v>
          </cell>
        </row>
      </sheetData>
      <sheetData sheetId="51"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5">
          <cell r="U25">
            <v>0</v>
          </cell>
        </row>
      </sheetData>
      <sheetData sheetId="52"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5">
          <cell r="R25">
            <v>0</v>
          </cell>
        </row>
      </sheetData>
      <sheetData sheetId="53">
        <row r="18">
          <cell r="N18">
            <v>0</v>
          </cell>
          <cell r="O18">
            <v>0</v>
          </cell>
          <cell r="P18">
            <v>2592102</v>
          </cell>
          <cell r="Q18">
            <v>1027391</v>
          </cell>
          <cell r="R18">
            <v>156100</v>
          </cell>
        </row>
        <row r="18">
          <cell r="T18">
            <v>156100</v>
          </cell>
        </row>
        <row r="19">
          <cell r="Q19">
            <v>897785.9</v>
          </cell>
        </row>
      </sheetData>
      <sheetData sheetId="54"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5">
          <cell r="Q25">
            <v>0</v>
          </cell>
        </row>
      </sheetData>
      <sheetData sheetId="55"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5">
          <cell r="C5">
            <v>0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56"/>
  <sheetViews>
    <sheetView view="pageBreakPreview" zoomScaleNormal="80" workbookViewId="0">
      <selection activeCell="D19" sqref="D19"/>
    </sheetView>
  </sheetViews>
  <sheetFormatPr defaultColWidth="8" defaultRowHeight="15.75" customHeight="1" outlineLevelCol="6"/>
  <cols>
    <col min="1" max="1" width="7.7" style="4" customWidth="1"/>
    <col min="2" max="2" width="34.875" style="126" customWidth="1"/>
    <col min="3" max="3" width="19.5" style="4" hidden="1" customWidth="1" outlineLevel="1"/>
    <col min="4" max="4" width="18.625" style="4" customWidth="1" collapsed="1"/>
    <col min="5" max="7" width="18.625" style="4" customWidth="1"/>
    <col min="8" max="32" width="9" style="4" customWidth="1"/>
    <col min="33" max="16384" width="8" style="4" hidden="1"/>
  </cols>
  <sheetData>
    <row r="1" ht="30" customHeight="1" spans="1:7">
      <c r="A1" s="127" t="s">
        <v>0</v>
      </c>
      <c r="B1" s="128"/>
      <c r="C1" s="128"/>
      <c r="D1" s="128"/>
      <c r="E1" s="128"/>
      <c r="F1" s="128"/>
      <c r="G1" s="128"/>
    </row>
    <row r="2" s="119" customFormat="1" ht="18" customHeight="1" spans="1:7">
      <c r="A2" s="129" t="str">
        <f>CONCATENATE([2]基本信息!A4,[2]基本信息!B4,[2]基本信息!C4,[2]基本信息!D4,[2]基本信息!E4,[2]基本信息!F4,[2]基本信息!G4)</f>
        <v>估值基准日：2024年7月31日</v>
      </c>
      <c r="B2" s="129"/>
      <c r="C2" s="129"/>
      <c r="D2" s="129"/>
      <c r="E2" s="129"/>
      <c r="F2" s="129"/>
      <c r="G2" s="129"/>
    </row>
    <row r="3" s="119" customFormat="1" ht="23.25" customHeight="1" spans="1:7">
      <c r="A3" s="130" t="str">
        <f>[2]基本信息!A3&amp;[2]基本信息!B3</f>
        <v>产权持有人：中国石油昆仑物流有限公司青海分公司</v>
      </c>
      <c r="B3" s="131"/>
      <c r="G3" s="132" t="s">
        <v>1</v>
      </c>
    </row>
    <row r="4" s="120" customFormat="1" ht="28" customHeight="1" spans="1:7">
      <c r="A4" s="133" t="s">
        <v>2</v>
      </c>
      <c r="B4" s="134"/>
      <c r="C4" s="135" t="s">
        <v>3</v>
      </c>
      <c r="D4" s="136" t="s">
        <v>4</v>
      </c>
      <c r="E4" s="136" t="s">
        <v>5</v>
      </c>
      <c r="F4" s="136" t="s">
        <v>6</v>
      </c>
      <c r="G4" s="136" t="s">
        <v>7</v>
      </c>
    </row>
    <row r="5" s="120" customFormat="1" ht="28" customHeight="1" spans="1:7">
      <c r="A5" s="134"/>
      <c r="B5" s="134"/>
      <c r="C5" s="137" t="s">
        <v>8</v>
      </c>
      <c r="D5" s="138" t="s">
        <v>9</v>
      </c>
      <c r="E5" s="138" t="s">
        <v>10</v>
      </c>
      <c r="F5" s="138" t="s">
        <v>11</v>
      </c>
      <c r="G5" s="138" t="s">
        <v>12</v>
      </c>
    </row>
    <row r="6" s="121" customFormat="1" ht="28" hidden="1" customHeight="1" spans="1:7">
      <c r="A6" s="138">
        <v>1</v>
      </c>
      <c r="B6" s="139" t="s">
        <v>13</v>
      </c>
      <c r="C6" s="140">
        <f>ROUND([2]分类汇总!C5/10000,2)</f>
        <v>0</v>
      </c>
      <c r="D6" s="140">
        <f>ROUND([2]分类汇总!D5/10000,2)</f>
        <v>0</v>
      </c>
      <c r="E6" s="140">
        <f>ROUND([2]分类汇总!E5/10000,2)</f>
        <v>0</v>
      </c>
      <c r="F6" s="140">
        <f t="shared" ref="F6:F46" si="0">E6-D6</f>
        <v>0</v>
      </c>
      <c r="G6" s="140" t="str">
        <f t="shared" ref="G6:G46" si="1">IF(D6=0,"",F6/ABS(D6)*100)</f>
        <v/>
      </c>
    </row>
    <row r="7" s="122" customFormat="1" ht="28" hidden="1" customHeight="1" spans="1:7">
      <c r="A7" s="138">
        <f>[2]分类汇总!A6</f>
        <v>2</v>
      </c>
      <c r="B7" s="139" t="s">
        <v>14</v>
      </c>
      <c r="C7" s="141" t="e">
        <f>C8+C9+C10+C14+C15+#REF!</f>
        <v>#REF!</v>
      </c>
      <c r="D7" s="141">
        <f>ROUND([2]分类汇总!D6/10000,2)</f>
        <v>0</v>
      </c>
      <c r="E7" s="141">
        <f>ROUND([2]分类汇总!E6/10000,2)</f>
        <v>0</v>
      </c>
      <c r="F7" s="141">
        <f t="shared" si="0"/>
        <v>0</v>
      </c>
      <c r="G7" s="141" t="str">
        <f t="shared" si="1"/>
        <v/>
      </c>
    </row>
    <row r="8" s="122" customFormat="1" ht="28" hidden="1" customHeight="1" spans="1:7">
      <c r="A8" s="138">
        <f>[2]分类汇总!A7</f>
        <v>3</v>
      </c>
      <c r="B8" s="139" t="s">
        <v>15</v>
      </c>
      <c r="C8" s="141">
        <f>ROUND([2]分类汇总!C22/10000,2)</f>
        <v>0</v>
      </c>
      <c r="D8" s="141">
        <f>ROUND([2]分类汇总!D7/10000,2)</f>
        <v>0</v>
      </c>
      <c r="E8" s="141">
        <f>ROUND([2]分类汇总!E7/10000,2)</f>
        <v>0</v>
      </c>
      <c r="F8" s="141">
        <f t="shared" si="0"/>
        <v>0</v>
      </c>
      <c r="G8" s="141" t="str">
        <f t="shared" si="1"/>
        <v/>
      </c>
    </row>
    <row r="9" s="122" customFormat="1" ht="28" hidden="1" customHeight="1" spans="1:7">
      <c r="A9" s="138">
        <f>[2]分类汇总!A8</f>
        <v>4</v>
      </c>
      <c r="B9" s="139" t="s">
        <v>16</v>
      </c>
      <c r="C9" s="141">
        <f>ROUND([2]分类汇总!C23/10000,2)</f>
        <v>0</v>
      </c>
      <c r="D9" s="141">
        <f>ROUND([2]分类汇总!D8/10000,2)</f>
        <v>0</v>
      </c>
      <c r="E9" s="141">
        <f>ROUND([2]分类汇总!E8/10000,2)</f>
        <v>0</v>
      </c>
      <c r="F9" s="141">
        <f t="shared" si="0"/>
        <v>0</v>
      </c>
      <c r="G9" s="141" t="str">
        <f t="shared" si="1"/>
        <v/>
      </c>
    </row>
    <row r="10" s="122" customFormat="1" ht="28" hidden="1" customHeight="1" spans="1:7">
      <c r="A10" s="138">
        <f>[2]分类汇总!A9</f>
        <v>5</v>
      </c>
      <c r="B10" s="139" t="s">
        <v>17</v>
      </c>
      <c r="C10" s="141">
        <f>ROUND([2]分类汇总!C24/10000,2)</f>
        <v>0</v>
      </c>
      <c r="D10" s="141">
        <f>ROUND([2]分类汇总!D9/10000,2)</f>
        <v>0</v>
      </c>
      <c r="E10" s="141">
        <f>ROUND([2]分类汇总!E9/10000,2)</f>
        <v>0</v>
      </c>
      <c r="F10" s="141">
        <f t="shared" si="0"/>
        <v>0</v>
      </c>
      <c r="G10" s="141" t="str">
        <f t="shared" si="1"/>
        <v/>
      </c>
    </row>
    <row r="11" s="123" customFormat="1" ht="28" hidden="1" customHeight="1" outlineLevel="1" spans="1:7">
      <c r="A11" s="138">
        <f>[2]分类汇总!A10</f>
        <v>6</v>
      </c>
      <c r="B11" s="139" t="s">
        <v>18</v>
      </c>
      <c r="C11" s="141">
        <f>[2]固定资产汇总!E11/10000</f>
        <v>0</v>
      </c>
      <c r="D11" s="141">
        <f>ROUND([2]分类汇总!D10/10000,2)</f>
        <v>0</v>
      </c>
      <c r="E11" s="141">
        <f>ROUND([2]分类汇总!E10/10000,2)</f>
        <v>0</v>
      </c>
      <c r="F11" s="141">
        <f t="shared" si="0"/>
        <v>0</v>
      </c>
      <c r="G11" s="141" t="str">
        <f t="shared" si="1"/>
        <v/>
      </c>
    </row>
    <row r="12" s="123" customFormat="1" ht="28" hidden="1" customHeight="1" outlineLevel="1" spans="1:7">
      <c r="A12" s="138">
        <f>[2]分类汇总!A11</f>
        <v>7</v>
      </c>
      <c r="B12" s="139" t="s">
        <v>19</v>
      </c>
      <c r="C12" s="141">
        <f>[2]固定资产汇总!E17/10000</f>
        <v>259.2102</v>
      </c>
      <c r="D12" s="141">
        <f>ROUND([2]分类汇总!D11/10000,2)</f>
        <v>0</v>
      </c>
      <c r="E12" s="141">
        <f>ROUND([2]分类汇总!E11/10000,2)</f>
        <v>0</v>
      </c>
      <c r="F12" s="141">
        <f t="shared" si="0"/>
        <v>0</v>
      </c>
      <c r="G12" s="141" t="str">
        <f t="shared" si="1"/>
        <v/>
      </c>
    </row>
    <row r="13" s="123" customFormat="1" ht="28" hidden="1" customHeight="1" outlineLevel="1" spans="1:7">
      <c r="A13" s="138">
        <f>[2]分类汇总!A12</f>
        <v>8</v>
      </c>
      <c r="B13" s="139" t="s">
        <v>20</v>
      </c>
      <c r="C13" s="141">
        <f>[2]固定资产汇总!E20/10000</f>
        <v>0</v>
      </c>
      <c r="D13" s="141">
        <f>ROUND([2]分类汇总!D12/10000,2)</f>
        <v>0</v>
      </c>
      <c r="E13" s="141">
        <f>ROUND([2]分类汇总!E12/10000,2)</f>
        <v>0</v>
      </c>
      <c r="F13" s="141">
        <f t="shared" si="0"/>
        <v>0</v>
      </c>
      <c r="G13" s="141" t="str">
        <f t="shared" si="1"/>
        <v/>
      </c>
    </row>
    <row r="14" s="123" customFormat="1" ht="28" hidden="1" customHeight="1" collapsed="1" spans="1:7">
      <c r="A14" s="138">
        <f>[2]分类汇总!A13</f>
        <v>9</v>
      </c>
      <c r="B14" s="139" t="s">
        <v>21</v>
      </c>
      <c r="C14" s="141">
        <f>ROUND([2]分类汇总!C30/10000,2)</f>
        <v>0</v>
      </c>
      <c r="D14" s="141">
        <f>ROUND([2]分类汇总!D13/10000,2)</f>
        <v>0</v>
      </c>
      <c r="E14" s="141">
        <f>ROUND([2]分类汇总!E13/10000,2)</f>
        <v>0</v>
      </c>
      <c r="F14" s="141">
        <f t="shared" si="0"/>
        <v>0</v>
      </c>
      <c r="G14" s="141" t="str">
        <f t="shared" si="1"/>
        <v/>
      </c>
    </row>
    <row r="15" s="122" customFormat="1" ht="28" hidden="1" customHeight="1" spans="1:7">
      <c r="A15" s="138">
        <f>[2]分类汇总!A14</f>
        <v>10</v>
      </c>
      <c r="B15" s="139" t="s">
        <v>22</v>
      </c>
      <c r="C15" s="141">
        <f>ROUND([2]分类汇总!C38/10000,2)</f>
        <v>0</v>
      </c>
      <c r="D15" s="141">
        <f>ROUND([2]分类汇总!D14/10000,2)</f>
        <v>0</v>
      </c>
      <c r="E15" s="141">
        <f>ROUND([2]分类汇总!E14/10000,2)</f>
        <v>0</v>
      </c>
      <c r="F15" s="141">
        <f t="shared" si="0"/>
        <v>0</v>
      </c>
      <c r="G15" s="141" t="str">
        <f t="shared" si="1"/>
        <v/>
      </c>
    </row>
    <row r="16" s="122" customFormat="1" ht="28" hidden="1" customHeight="1" spans="1:7">
      <c r="A16" s="138" t="str">
        <f>[2]分类汇总!A15</f>
        <v>10-1</v>
      </c>
      <c r="B16" s="139" t="s">
        <v>23</v>
      </c>
      <c r="C16" s="141">
        <f>ROUND([2]无形资产汇总!C5/10000,2)</f>
        <v>0</v>
      </c>
      <c r="D16" s="141">
        <f>ROUND([2]分类汇总!D15/10000,2)</f>
        <v>0</v>
      </c>
      <c r="E16" s="141">
        <f>ROUND([2]分类汇总!E15/10000,2)</f>
        <v>0</v>
      </c>
      <c r="F16" s="141">
        <f t="shared" si="0"/>
        <v>0</v>
      </c>
      <c r="G16" s="141" t="str">
        <f t="shared" si="1"/>
        <v/>
      </c>
    </row>
    <row r="17" s="122" customFormat="1" ht="28" hidden="1" customHeight="1" spans="1:7">
      <c r="A17" s="138">
        <f>[2]分类汇总!A16</f>
        <v>11</v>
      </c>
      <c r="B17" s="139" t="s">
        <v>24</v>
      </c>
      <c r="C17" s="141"/>
      <c r="D17" s="141">
        <f>ROUND([2]分类汇总!D16/10000,2)</f>
        <v>0</v>
      </c>
      <c r="E17" s="141">
        <f>ROUND([2]分类汇总!E16/10000,2)</f>
        <v>0</v>
      </c>
      <c r="F17" s="141">
        <f t="shared" si="0"/>
        <v>0</v>
      </c>
      <c r="G17" s="141" t="str">
        <f t="shared" si="1"/>
        <v/>
      </c>
    </row>
    <row r="18" s="122" customFormat="1" ht="28" hidden="1" customHeight="1" spans="1:7">
      <c r="A18" s="138">
        <f>[2]分类汇总!A17</f>
        <v>12</v>
      </c>
      <c r="B18" s="139" t="s">
        <v>25</v>
      </c>
      <c r="C18" s="141"/>
      <c r="D18" s="141">
        <f>ROUND([2]分类汇总!D17/10000,2)</f>
        <v>0</v>
      </c>
      <c r="E18" s="141">
        <f>ROUND([2]分类汇总!E17/10000,2)</f>
        <v>0</v>
      </c>
      <c r="F18" s="141">
        <f t="shared" si="0"/>
        <v>0</v>
      </c>
      <c r="G18" s="141" t="str">
        <f t="shared" si="1"/>
        <v/>
      </c>
    </row>
    <row r="19" s="121" customFormat="1" ht="28" customHeight="1" spans="1:7">
      <c r="A19" s="138">
        <v>2</v>
      </c>
      <c r="B19" s="139" t="s">
        <v>26</v>
      </c>
      <c r="C19" s="140"/>
      <c r="D19" s="140">
        <f>ROUND([2]分类汇总!D18/10000,2)</f>
        <v>12.96</v>
      </c>
      <c r="E19" s="140">
        <f>ROUND([2]分类汇总!E18/10000,2)</f>
        <v>15.61</v>
      </c>
      <c r="F19" s="140">
        <f t="shared" si="0"/>
        <v>2.65</v>
      </c>
      <c r="G19" s="140">
        <f t="shared" si="1"/>
        <v>20.4475308641975</v>
      </c>
    </row>
    <row r="20" s="122" customFormat="1" ht="28" hidden="1" customHeight="1" spans="1:7">
      <c r="A20" s="138">
        <f>[2]分类汇总!A19</f>
        <v>15</v>
      </c>
      <c r="B20" s="139" t="str">
        <f>[2]分类汇总!B19</f>
        <v>可供出售金融资产</v>
      </c>
      <c r="C20" s="141"/>
      <c r="D20" s="141">
        <f>ROUND([2]分类汇总!D19/10000,2)</f>
        <v>0</v>
      </c>
      <c r="E20" s="141">
        <f>ROUND([2]分类汇总!E19/10000,2)</f>
        <v>0</v>
      </c>
      <c r="F20" s="141">
        <f t="shared" si="0"/>
        <v>0</v>
      </c>
      <c r="G20" s="141" t="str">
        <f t="shared" si="1"/>
        <v/>
      </c>
    </row>
    <row r="21" s="122" customFormat="1" ht="28" hidden="1" customHeight="1" spans="1:7">
      <c r="A21" s="138">
        <f>[2]分类汇总!A20</f>
        <v>16</v>
      </c>
      <c r="B21" s="139" t="str">
        <f>[2]分类汇总!B20</f>
        <v>持有至到期投资</v>
      </c>
      <c r="C21" s="141"/>
      <c r="D21" s="141">
        <f>ROUND([2]分类汇总!D20/10000,2)</f>
        <v>0</v>
      </c>
      <c r="E21" s="141">
        <f>ROUND([2]分类汇总!E20/10000,2)</f>
        <v>0</v>
      </c>
      <c r="F21" s="141">
        <f t="shared" si="0"/>
        <v>0</v>
      </c>
      <c r="G21" s="141" t="str">
        <f t="shared" si="1"/>
        <v/>
      </c>
    </row>
    <row r="22" s="122" customFormat="1" ht="28" hidden="1" customHeight="1" spans="1:7">
      <c r="A22" s="138">
        <f>[2]分类汇总!A21</f>
        <v>17</v>
      </c>
      <c r="B22" s="139" t="str">
        <f>[2]分类汇总!B21</f>
        <v>长期应收款</v>
      </c>
      <c r="C22" s="141"/>
      <c r="D22" s="141">
        <f>ROUND([2]分类汇总!D21/10000,2)</f>
        <v>0</v>
      </c>
      <c r="E22" s="141">
        <f>ROUND([2]分类汇总!E21/10000,2)</f>
        <v>0</v>
      </c>
      <c r="F22" s="141">
        <f t="shared" si="0"/>
        <v>0</v>
      </c>
      <c r="G22" s="141" t="str">
        <f t="shared" si="1"/>
        <v/>
      </c>
    </row>
    <row r="23" s="122" customFormat="1" ht="28" customHeight="1" spans="1:7">
      <c r="A23" s="138">
        <v>3</v>
      </c>
      <c r="B23" s="139" t="s">
        <v>27</v>
      </c>
      <c r="C23" s="141"/>
      <c r="D23" s="141">
        <f>ROUND([2]分类汇总!D22/10000,2)</f>
        <v>0</v>
      </c>
      <c r="E23" s="141">
        <f>ROUND([2]分类汇总!E22/10000,2)</f>
        <v>0</v>
      </c>
      <c r="F23" s="141">
        <f t="shared" si="0"/>
        <v>0</v>
      </c>
      <c r="G23" s="141" t="str">
        <f t="shared" si="1"/>
        <v/>
      </c>
    </row>
    <row r="24" s="122" customFormat="1" ht="28" customHeight="1" spans="1:7">
      <c r="A24" s="138">
        <v>4</v>
      </c>
      <c r="B24" s="139" t="s">
        <v>28</v>
      </c>
      <c r="C24" s="141"/>
      <c r="D24" s="141">
        <f>ROUND([2]分类汇总!D23/10000,2)</f>
        <v>0</v>
      </c>
      <c r="E24" s="141">
        <f>ROUND([2]分类汇总!E23/10000,2)</f>
        <v>0</v>
      </c>
      <c r="F24" s="141">
        <f t="shared" si="0"/>
        <v>0</v>
      </c>
      <c r="G24" s="141" t="str">
        <f t="shared" si="1"/>
        <v/>
      </c>
    </row>
    <row r="25" s="122" customFormat="1" ht="28" customHeight="1" spans="1:7">
      <c r="A25" s="138">
        <v>5</v>
      </c>
      <c r="B25" s="139" t="s">
        <v>29</v>
      </c>
      <c r="C25" s="141"/>
      <c r="D25" s="141">
        <f>ROUND([2]分类汇总!D24/10000,2)</f>
        <v>12.96</v>
      </c>
      <c r="E25" s="141">
        <f>ROUND([2]分类汇总!E24/10000,2)</f>
        <v>15.61</v>
      </c>
      <c r="F25" s="141">
        <f t="shared" si="0"/>
        <v>2.65</v>
      </c>
      <c r="G25" s="141">
        <f t="shared" si="1"/>
        <v>20.4475308641975</v>
      </c>
    </row>
    <row r="26" s="122" customFormat="1" ht="28" hidden="1" customHeight="1" spans="1:7">
      <c r="A26" s="138" t="str">
        <f>[2]分类汇总!A25</f>
        <v>20-1</v>
      </c>
      <c r="B26" s="139" t="str">
        <f>[2]分类汇总!B25</f>
        <v>    房屋建筑物</v>
      </c>
      <c r="C26" s="141"/>
      <c r="D26" s="141">
        <f>ROUND([2]分类汇总!D25/10000,2)</f>
        <v>0</v>
      </c>
      <c r="E26" s="141">
        <f>ROUND([2]分类汇总!E25/10000,2)</f>
        <v>0</v>
      </c>
      <c r="F26" s="141">
        <f t="shared" si="0"/>
        <v>0</v>
      </c>
      <c r="G26" s="141" t="str">
        <f t="shared" si="1"/>
        <v/>
      </c>
    </row>
    <row r="27" s="122" customFormat="1" ht="28" hidden="1" customHeight="1" spans="1:7">
      <c r="A27" s="138" t="str">
        <f>[2]分类汇总!A26</f>
        <v>20-2</v>
      </c>
      <c r="B27" s="139" t="str">
        <f>[2]分类汇总!B26</f>
        <v>    构筑物及其他辅助设施</v>
      </c>
      <c r="C27" s="141"/>
      <c r="D27" s="141">
        <f>ROUND([2]分类汇总!D26/10000,2)</f>
        <v>0</v>
      </c>
      <c r="E27" s="141">
        <f>ROUND([2]分类汇总!E26/10000,2)</f>
        <v>0</v>
      </c>
      <c r="F27" s="141">
        <f t="shared" si="0"/>
        <v>0</v>
      </c>
      <c r="G27" s="141" t="str">
        <f t="shared" si="1"/>
        <v/>
      </c>
    </row>
    <row r="28" s="122" customFormat="1" ht="28" hidden="1" customHeight="1" spans="1:7">
      <c r="A28" s="138" t="str">
        <f>[2]分类汇总!A27</f>
        <v>20-3</v>
      </c>
      <c r="B28" s="139" t="str">
        <f>[2]分类汇总!B27</f>
        <v>    机器设备</v>
      </c>
      <c r="C28" s="141"/>
      <c r="D28" s="141">
        <f>ROUND([2]分类汇总!D27/10000,2)</f>
        <v>0</v>
      </c>
      <c r="E28" s="141">
        <f>ROUND([2]分类汇总!E27/10000,2)</f>
        <v>0</v>
      </c>
      <c r="F28" s="141">
        <f t="shared" si="0"/>
        <v>0</v>
      </c>
      <c r="G28" s="141" t="str">
        <f t="shared" si="1"/>
        <v/>
      </c>
    </row>
    <row r="29" s="122" customFormat="1" ht="28" customHeight="1" spans="1:7">
      <c r="A29" s="142" t="s">
        <v>30</v>
      </c>
      <c r="B29" s="139" t="str">
        <f>[2]分类汇总!B28</f>
        <v>    车辆</v>
      </c>
      <c r="C29" s="141"/>
      <c r="D29" s="141">
        <f>ROUND([2]分类汇总!D28/10000,2)</f>
        <v>12.96</v>
      </c>
      <c r="E29" s="141">
        <f>ROUND([2]分类汇总!E28/10000,2)</f>
        <v>15.61</v>
      </c>
      <c r="F29" s="141">
        <f t="shared" si="0"/>
        <v>2.65</v>
      </c>
      <c r="G29" s="141">
        <f t="shared" si="1"/>
        <v>20.4475308641975</v>
      </c>
    </row>
    <row r="30" s="122" customFormat="1" ht="28" customHeight="1" spans="1:7">
      <c r="A30" s="138" t="str">
        <f>[2]分类汇总!A29</f>
        <v>20-5</v>
      </c>
      <c r="B30" s="139" t="str">
        <f>[2]分类汇总!B29</f>
        <v>    电子及办公设备</v>
      </c>
      <c r="C30" s="141"/>
      <c r="D30" s="141">
        <f>ROUND([2]分类汇总!D29/10000,2)</f>
        <v>0</v>
      </c>
      <c r="E30" s="141">
        <f>ROUND([2]分类汇总!E29/10000,2)</f>
        <v>0</v>
      </c>
      <c r="F30" s="141">
        <f t="shared" si="0"/>
        <v>0</v>
      </c>
      <c r="G30" s="141" t="str">
        <f t="shared" si="1"/>
        <v/>
      </c>
    </row>
    <row r="31" s="122" customFormat="1" ht="28" customHeight="1" spans="1:7">
      <c r="A31" s="138">
        <v>6</v>
      </c>
      <c r="B31" s="139" t="s">
        <v>31</v>
      </c>
      <c r="C31" s="141"/>
      <c r="D31" s="141">
        <f>ROUND([2]分类汇总!D30/10000,2)</f>
        <v>0</v>
      </c>
      <c r="E31" s="141">
        <f>ROUND([2]分类汇总!E30/10000,2)</f>
        <v>0</v>
      </c>
      <c r="F31" s="141">
        <f t="shared" si="0"/>
        <v>0</v>
      </c>
      <c r="G31" s="141" t="str">
        <f t="shared" si="1"/>
        <v/>
      </c>
    </row>
    <row r="32" s="122" customFormat="1" ht="28" hidden="1" customHeight="1" spans="1:7">
      <c r="A32" s="138" t="str">
        <f>[2]分类汇总!A31</f>
        <v>21-1</v>
      </c>
      <c r="B32" s="139" t="str">
        <f>[2]分类汇总!B31</f>
        <v>    土建工程</v>
      </c>
      <c r="C32" s="141"/>
      <c r="D32" s="141">
        <f>ROUND([2]分类汇总!D31/10000,2)</f>
        <v>0</v>
      </c>
      <c r="E32" s="141">
        <f>ROUND([2]分类汇总!E31/10000,2)</f>
        <v>0</v>
      </c>
      <c r="F32" s="141">
        <f t="shared" si="0"/>
        <v>0</v>
      </c>
      <c r="G32" s="141" t="str">
        <f t="shared" si="1"/>
        <v/>
      </c>
    </row>
    <row r="33" s="122" customFormat="1" ht="28" hidden="1" customHeight="1" spans="1:7">
      <c r="A33" s="138" t="str">
        <f>[2]分类汇总!A32</f>
        <v>21-2</v>
      </c>
      <c r="B33" s="139" t="str">
        <f>[2]分类汇总!B32</f>
        <v>    设备安装工程</v>
      </c>
      <c r="C33" s="141"/>
      <c r="D33" s="141">
        <f>ROUND([2]分类汇总!D32/10000,2)</f>
        <v>0</v>
      </c>
      <c r="E33" s="141">
        <f>ROUND([2]分类汇总!E32/10000,2)</f>
        <v>0</v>
      </c>
      <c r="F33" s="141">
        <f t="shared" si="0"/>
        <v>0</v>
      </c>
      <c r="G33" s="141" t="str">
        <f t="shared" si="1"/>
        <v/>
      </c>
    </row>
    <row r="34" s="122" customFormat="1" ht="28" hidden="1" customHeight="1" spans="1:7">
      <c r="A34" s="138" t="str">
        <f>[2]分类汇总!A33</f>
        <v>21-3</v>
      </c>
      <c r="B34" s="139" t="str">
        <f>[2]分类汇总!B33</f>
        <v>    待摊投资</v>
      </c>
      <c r="C34" s="141"/>
      <c r="D34" s="141">
        <f>ROUND([2]分类汇总!D33/10000,2)</f>
        <v>0</v>
      </c>
      <c r="E34" s="141">
        <f>ROUND([2]分类汇总!E33/10000,2)</f>
        <v>0</v>
      </c>
      <c r="F34" s="141">
        <f t="shared" si="0"/>
        <v>0</v>
      </c>
      <c r="G34" s="141" t="str">
        <f t="shared" si="1"/>
        <v/>
      </c>
    </row>
    <row r="35" s="122" customFormat="1" ht="28" hidden="1" customHeight="1" spans="1:7">
      <c r="A35" s="138">
        <f>[2]分类汇总!A34</f>
        <v>22</v>
      </c>
      <c r="B35" s="139" t="str">
        <f>[2]分类汇总!B34</f>
        <v>工程物资</v>
      </c>
      <c r="C35" s="141"/>
      <c r="D35" s="141">
        <f>ROUND([2]分类汇总!D34/10000,2)</f>
        <v>0</v>
      </c>
      <c r="E35" s="141">
        <f>ROUND([2]分类汇总!E34/10000,2)</f>
        <v>0</v>
      </c>
      <c r="F35" s="141">
        <f t="shared" si="0"/>
        <v>0</v>
      </c>
      <c r="G35" s="141" t="str">
        <f t="shared" si="1"/>
        <v/>
      </c>
    </row>
    <row r="36" s="122" customFormat="1" ht="28" hidden="1" customHeight="1" spans="1:7">
      <c r="A36" s="138">
        <f>[2]分类汇总!A35</f>
        <v>23</v>
      </c>
      <c r="B36" s="139" t="str">
        <f>[2]分类汇总!B35</f>
        <v>固定资产清理</v>
      </c>
      <c r="C36" s="141"/>
      <c r="D36" s="141">
        <f>ROUND([2]分类汇总!D35/10000,2)</f>
        <v>0</v>
      </c>
      <c r="E36" s="141">
        <f>ROUND([2]分类汇总!E35/10000,2)</f>
        <v>0</v>
      </c>
      <c r="F36" s="141">
        <f t="shared" si="0"/>
        <v>0</v>
      </c>
      <c r="G36" s="141" t="str">
        <f t="shared" si="1"/>
        <v/>
      </c>
    </row>
    <row r="37" s="122" customFormat="1" ht="28" hidden="1" customHeight="1" spans="1:7">
      <c r="A37" s="138">
        <f>[2]分类汇总!A36</f>
        <v>24</v>
      </c>
      <c r="B37" s="139" t="str">
        <f>[2]分类汇总!B36</f>
        <v>生物资产</v>
      </c>
      <c r="C37" s="141"/>
      <c r="D37" s="141">
        <f>ROUND([2]分类汇总!D36/10000,2)</f>
        <v>0</v>
      </c>
      <c r="E37" s="141">
        <f>ROUND([2]分类汇总!E36/10000,2)</f>
        <v>0</v>
      </c>
      <c r="F37" s="141">
        <f t="shared" si="0"/>
        <v>0</v>
      </c>
      <c r="G37" s="141" t="str">
        <f t="shared" si="1"/>
        <v/>
      </c>
    </row>
    <row r="38" s="122" customFormat="1" ht="28" hidden="1" customHeight="1" spans="1:7">
      <c r="A38" s="138">
        <f>[2]分类汇总!A37</f>
        <v>25</v>
      </c>
      <c r="B38" s="139" t="str">
        <f>[2]分类汇总!B37</f>
        <v>油气资产</v>
      </c>
      <c r="C38" s="141"/>
      <c r="D38" s="141">
        <f>ROUND([2]分类汇总!D37/10000,2)</f>
        <v>0</v>
      </c>
      <c r="E38" s="141">
        <f>ROUND([2]分类汇总!E37/10000,2)</f>
        <v>0</v>
      </c>
      <c r="F38" s="141">
        <f t="shared" si="0"/>
        <v>0</v>
      </c>
      <c r="G38" s="141" t="str">
        <f t="shared" si="1"/>
        <v/>
      </c>
    </row>
    <row r="39" s="122" customFormat="1" ht="28" customHeight="1" spans="1:7">
      <c r="A39" s="138">
        <v>7</v>
      </c>
      <c r="B39" s="139" t="s">
        <v>32</v>
      </c>
      <c r="C39" s="141"/>
      <c r="D39" s="141">
        <f>ROUND([2]分类汇总!D38/10000,2)</f>
        <v>0</v>
      </c>
      <c r="E39" s="141">
        <f>ROUND([2]分类汇总!E38/10000,2)</f>
        <v>0</v>
      </c>
      <c r="F39" s="141">
        <f t="shared" si="0"/>
        <v>0</v>
      </c>
      <c r="G39" s="141" t="str">
        <f t="shared" si="1"/>
        <v/>
      </c>
    </row>
    <row r="40" s="122" customFormat="1" ht="28" hidden="1" customHeight="1" spans="1:7">
      <c r="A40" s="138" t="str">
        <f>[2]分类汇总!A39</f>
        <v>26-1</v>
      </c>
      <c r="B40" s="139" t="str">
        <f>[2]分类汇总!B39</f>
        <v>    土地使用权</v>
      </c>
      <c r="C40" s="141"/>
      <c r="D40" s="141">
        <f>ROUND([2]分类汇总!D39/10000,2)</f>
        <v>0</v>
      </c>
      <c r="E40" s="141">
        <f>ROUND([2]分类汇总!E39/10000,2)</f>
        <v>0</v>
      </c>
      <c r="F40" s="141">
        <f t="shared" si="0"/>
        <v>0</v>
      </c>
      <c r="G40" s="141" t="str">
        <f t="shared" si="1"/>
        <v/>
      </c>
    </row>
    <row r="41" s="122" customFormat="1" ht="28" hidden="1" customHeight="1" spans="1:7">
      <c r="A41" s="138" t="str">
        <f>[2]分类汇总!A40</f>
        <v>26-2</v>
      </c>
      <c r="B41" s="139" t="str">
        <f>[2]分类汇总!B40</f>
        <v>    其他无形资产</v>
      </c>
      <c r="C41" s="141"/>
      <c r="D41" s="141">
        <f>ROUND([2]分类汇总!D40/10000,2)</f>
        <v>0</v>
      </c>
      <c r="E41" s="141">
        <f>ROUND([2]分类汇总!E40/10000,2)</f>
        <v>0</v>
      </c>
      <c r="F41" s="141">
        <f t="shared" si="0"/>
        <v>0</v>
      </c>
      <c r="G41" s="141" t="str">
        <f t="shared" si="1"/>
        <v/>
      </c>
    </row>
    <row r="42" s="122" customFormat="1" ht="28" hidden="1" customHeight="1" spans="1:7">
      <c r="A42" s="138">
        <f>[2]分类汇总!A41</f>
        <v>27</v>
      </c>
      <c r="B42" s="139" t="str">
        <f>[2]分类汇总!B41</f>
        <v>开发支出</v>
      </c>
      <c r="C42" s="141"/>
      <c r="D42" s="141">
        <f>ROUND([2]分类汇总!D41/10000,2)</f>
        <v>0</v>
      </c>
      <c r="E42" s="141">
        <f>ROUND([2]分类汇总!E41/10000,2)</f>
        <v>0</v>
      </c>
      <c r="F42" s="141">
        <f t="shared" si="0"/>
        <v>0</v>
      </c>
      <c r="G42" s="141" t="str">
        <f t="shared" si="1"/>
        <v/>
      </c>
    </row>
    <row r="43" s="122" customFormat="1" ht="28" hidden="1" customHeight="1" spans="1:7">
      <c r="A43" s="138">
        <f>[2]分类汇总!A42</f>
        <v>28</v>
      </c>
      <c r="B43" s="139" t="str">
        <f>[2]分类汇总!B42</f>
        <v>商誉</v>
      </c>
      <c r="C43" s="141"/>
      <c r="D43" s="141">
        <f>ROUND([2]分类汇总!D42/10000,2)</f>
        <v>0</v>
      </c>
      <c r="E43" s="141">
        <f>ROUND([2]分类汇总!E42/10000,2)</f>
        <v>0</v>
      </c>
      <c r="F43" s="141">
        <f t="shared" si="0"/>
        <v>0</v>
      </c>
      <c r="G43" s="141" t="str">
        <f t="shared" si="1"/>
        <v/>
      </c>
    </row>
    <row r="44" s="122" customFormat="1" ht="28" hidden="1" customHeight="1" spans="1:7">
      <c r="A44" s="138">
        <f>[2]分类汇总!A43</f>
        <v>29</v>
      </c>
      <c r="B44" s="139" t="str">
        <f>[2]分类汇总!B43</f>
        <v>长期待摊费用</v>
      </c>
      <c r="C44" s="141"/>
      <c r="D44" s="141">
        <f>ROUND([2]分类汇总!D43/10000,2)</f>
        <v>0</v>
      </c>
      <c r="E44" s="141">
        <f>ROUND([2]分类汇总!E43/10000,2)</f>
        <v>0</v>
      </c>
      <c r="F44" s="141">
        <f t="shared" si="0"/>
        <v>0</v>
      </c>
      <c r="G44" s="141" t="str">
        <f t="shared" si="1"/>
        <v/>
      </c>
    </row>
    <row r="45" s="122" customFormat="1" ht="28" hidden="1" customHeight="1" spans="1:7">
      <c r="A45" s="138">
        <f>[2]分类汇总!A44</f>
        <v>30</v>
      </c>
      <c r="B45" s="139" t="str">
        <f>[2]分类汇总!B44</f>
        <v>递延所得税资产</v>
      </c>
      <c r="C45" s="141"/>
      <c r="D45" s="141">
        <f>ROUND([2]分类汇总!D44/10000,2)</f>
        <v>0</v>
      </c>
      <c r="E45" s="141">
        <f>ROUND([2]分类汇总!E44/10000,2)</f>
        <v>0</v>
      </c>
      <c r="F45" s="141">
        <f t="shared" si="0"/>
        <v>0</v>
      </c>
      <c r="G45" s="141" t="str">
        <f t="shared" si="1"/>
        <v/>
      </c>
    </row>
    <row r="46" s="122" customFormat="1" ht="28" hidden="1" customHeight="1" spans="1:7">
      <c r="A46" s="138">
        <f>[2]分类汇总!A45</f>
        <v>31</v>
      </c>
      <c r="B46" s="139" t="str">
        <f>[2]分类汇总!B45</f>
        <v>其他非流动资产</v>
      </c>
      <c r="C46" s="141"/>
      <c r="D46" s="141">
        <f>ROUND([2]分类汇总!D45/10000,2)</f>
        <v>0</v>
      </c>
      <c r="E46" s="141">
        <f>ROUND([2]分类汇总!E45/10000,2)</f>
        <v>0</v>
      </c>
      <c r="F46" s="141">
        <f t="shared" si="0"/>
        <v>0</v>
      </c>
      <c r="G46" s="141" t="str">
        <f t="shared" si="1"/>
        <v/>
      </c>
    </row>
    <row r="47" s="122" customFormat="1" ht="28" customHeight="1" spans="1:7">
      <c r="A47" s="138">
        <v>8</v>
      </c>
      <c r="B47" s="139" t="s">
        <v>33</v>
      </c>
      <c r="C47" s="141"/>
      <c r="D47" s="141"/>
      <c r="E47" s="141"/>
      <c r="F47" s="141"/>
      <c r="G47" s="141"/>
    </row>
    <row r="48" s="121" customFormat="1" ht="28" customHeight="1" spans="1:7">
      <c r="A48" s="138">
        <v>9</v>
      </c>
      <c r="B48" s="143" t="s">
        <v>34</v>
      </c>
      <c r="C48" s="140"/>
      <c r="D48" s="140">
        <f>ROUND([2]分类汇总!D46/10000,2)</f>
        <v>12.96</v>
      </c>
      <c r="E48" s="140">
        <f>ROUND([2]分类汇总!E46/10000,2)</f>
        <v>15.61</v>
      </c>
      <c r="F48" s="140">
        <f t="shared" ref="F48:F50" si="2">E48-D48</f>
        <v>2.65</v>
      </c>
      <c r="G48" s="140">
        <f t="shared" ref="G48:G52" si="3">IF(D48=0,"",F48/ABS(D48)*100)</f>
        <v>20.4475308641975</v>
      </c>
    </row>
    <row r="49" s="121" customFormat="1" ht="23.1" hidden="1" customHeight="1" spans="1:7">
      <c r="A49" s="138">
        <v>10</v>
      </c>
      <c r="B49" s="139" t="s">
        <v>35</v>
      </c>
      <c r="C49" s="141">
        <f>ROUND([1]分类汇总!C66/10000,2)</f>
        <v>0</v>
      </c>
      <c r="D49" s="141">
        <f>ROUND([1]分类汇总!D66/10000,2)</f>
        <v>0</v>
      </c>
      <c r="E49" s="141">
        <f>ROUND([1]分类汇总!E66/10000,2)</f>
        <v>0</v>
      </c>
      <c r="F49" s="141">
        <f t="shared" si="2"/>
        <v>0</v>
      </c>
      <c r="G49" s="141" t="str">
        <f t="shared" si="3"/>
        <v/>
      </c>
    </row>
    <row r="50" s="121" customFormat="1" ht="23.1" hidden="1" customHeight="1" spans="1:7">
      <c r="A50" s="138">
        <v>11</v>
      </c>
      <c r="B50" s="139" t="s">
        <v>36</v>
      </c>
      <c r="C50" s="141">
        <f>ROUND([1]分类汇总!C79/10000,2)</f>
        <v>0</v>
      </c>
      <c r="D50" s="141">
        <f>ROUND([1]分类汇总!D79/10000,2)</f>
        <v>0</v>
      </c>
      <c r="E50" s="141">
        <f>ROUND([1]分类汇总!E79/10000,2)</f>
        <v>0</v>
      </c>
      <c r="F50" s="141">
        <f t="shared" si="2"/>
        <v>0</v>
      </c>
      <c r="G50" s="141" t="str">
        <f t="shared" si="3"/>
        <v/>
      </c>
    </row>
    <row r="51" s="121" customFormat="1" ht="23.1" hidden="1" customHeight="1" spans="1:7">
      <c r="A51" s="138">
        <v>12</v>
      </c>
      <c r="B51" s="143" t="s">
        <v>37</v>
      </c>
      <c r="C51" s="140">
        <f>C49+C50</f>
        <v>0</v>
      </c>
      <c r="D51" s="140">
        <f>D49+D50</f>
        <v>0</v>
      </c>
      <c r="E51" s="140">
        <f>E49+E50</f>
        <v>0</v>
      </c>
      <c r="F51" s="140">
        <f>SUM(F49:F50)</f>
        <v>0</v>
      </c>
      <c r="G51" s="140" t="str">
        <f t="shared" si="3"/>
        <v/>
      </c>
    </row>
    <row r="52" s="121" customFormat="1" ht="23.1" hidden="1" customHeight="1" spans="1:7">
      <c r="A52" s="138">
        <v>13</v>
      </c>
      <c r="B52" s="143" t="s">
        <v>38</v>
      </c>
      <c r="C52" s="140">
        <f t="shared" ref="C52:F52" si="4">C48-C51</f>
        <v>0</v>
      </c>
      <c r="D52" s="140">
        <f t="shared" si="4"/>
        <v>12.96</v>
      </c>
      <c r="E52" s="140">
        <f t="shared" si="4"/>
        <v>15.61</v>
      </c>
      <c r="F52" s="140">
        <f t="shared" si="4"/>
        <v>2.65</v>
      </c>
      <c r="G52" s="140">
        <f t="shared" si="3"/>
        <v>20.4475308641975</v>
      </c>
    </row>
    <row r="53" s="124" customFormat="1" ht="31.5" customHeight="1" spans="2:5">
      <c r="B53" s="144"/>
      <c r="E53" s="145" t="s">
        <v>39</v>
      </c>
    </row>
    <row r="54" s="125" customFormat="1" ht="25.5" hidden="1" customHeight="1" spans="1:7">
      <c r="A54" s="125" t="s">
        <v>40</v>
      </c>
      <c r="B54" s="146"/>
      <c r="C54" s="147" t="e">
        <f>#REF!-ROUND([2]分类汇总!C69/10000,2)</f>
        <v>#REF!</v>
      </c>
      <c r="D54" s="147" t="e">
        <f>#REF!-ROUND([2]分类汇总!D69/10000,2)</f>
        <v>#REF!</v>
      </c>
      <c r="E54" s="147" t="e">
        <f>#REF!-ROUND([2]分类汇总!E69/10000,2)</f>
        <v>#REF!</v>
      </c>
      <c r="F54" s="147" t="e">
        <f>#REF!-ROUND([2]分类汇总!F69/10000,2)</f>
        <v>#REF!</v>
      </c>
      <c r="G54" s="148"/>
    </row>
    <row r="55" s="124" customFormat="1" ht="20.1" customHeight="1" spans="1:7">
      <c r="A55" s="145"/>
      <c r="B55" s="144"/>
      <c r="E55" s="149"/>
      <c r="G55" s="150"/>
    </row>
    <row r="56" customHeight="1" spans="1:1">
      <c r="A56" s="145"/>
    </row>
  </sheetData>
  <sheetProtection formatColumns="0"/>
  <mergeCells count="3">
    <mergeCell ref="A1:G1"/>
    <mergeCell ref="A2:G2"/>
    <mergeCell ref="A4:B5"/>
  </mergeCells>
  <dataValidations count="1">
    <dataValidation allowBlank="1" showInputMessage="1" showErrorMessage="1" prompt="带有汇总字样的表格均设置公式自动链接，无需填写。&#10;为了方便国有企业填报纸质备案表和填报备案系统，此表中“非流动资产合计”、“资产总计”、“负债总计”、“净资产”均为本表数据相加减，其余均链接自分类汇总表并取整到小数点后两位。" sqref="A1:G1"/>
  </dataValidations>
  <hyperlinks>
    <hyperlink ref="B51" location="分类汇总!B62" display="负债总计"/>
    <hyperlink ref="B52" location="分类汇总!B64" display="净资产（所有者权益）"/>
  </hyperlinks>
  <printOptions horizontalCentered="1"/>
  <pageMargins left="0.35" right="0.35" top="1.18055555555556" bottom="0.790972222222222" header="0.940277777777778" footer="0.511805555555556"/>
  <pageSetup paperSize="9" fitToHeight="0" orientation="landscape" blackAndWhite="1" horizontalDpi="600" verticalDpi="600"/>
  <headerFooter alignWithMargins="0">
    <oddHeader>&amp;R&amp;"宋体,常规"共&amp;"Times New Roman,常规"&amp;N&amp;"宋体,常规"页第&amp;"Times New Roman,常规"&amp;P&amp;"宋体,常规"页
表&amp;"Times New Roman,常规"1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00FFFF"/>
    <pageSetUpPr fitToPage="1"/>
  </sheetPr>
  <dimension ref="A1:L25"/>
  <sheetViews>
    <sheetView view="pageBreakPreview" zoomScaleNormal="100" workbookViewId="0">
      <selection activeCell="H17" sqref="H17"/>
    </sheetView>
  </sheetViews>
  <sheetFormatPr defaultColWidth="9" defaultRowHeight="15.75" customHeight="1"/>
  <cols>
    <col min="1" max="1" width="5.6" style="3" customWidth="1"/>
    <col min="2" max="2" width="26.5" style="3" customWidth="1"/>
    <col min="3" max="4" width="14.5" style="3" hidden="1" customWidth="1" outlineLevel="1"/>
    <col min="5" max="5" width="15.1" style="3" customWidth="1" collapsed="1"/>
    <col min="6" max="10" width="15.1" style="3" customWidth="1"/>
    <col min="11" max="12" width="7.6" style="3" customWidth="1"/>
    <col min="13" max="16384" width="9" style="3"/>
  </cols>
  <sheetData>
    <row r="1" s="1" customFormat="1" ht="30" customHeight="1" spans="1:12">
      <c r="A1" s="11" t="s">
        <v>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14.1" customHeight="1" spans="1:12">
      <c r="A2" s="98" t="str">
        <f>CONCATENATE([2]基本信息!A4,[2]基本信息!B4,[2]基本信息!C4,[2]基本信息!D4,[2]基本信息!E4,[2]基本信息!F4,[2]基本信息!G4)</f>
        <v>估值基准日：2024年7月31日</v>
      </c>
      <c r="B2" s="98"/>
      <c r="C2" s="98"/>
      <c r="D2" s="98"/>
      <c r="E2" s="98"/>
      <c r="F2" s="98"/>
      <c r="G2" s="99"/>
      <c r="H2" s="99"/>
      <c r="I2" s="99"/>
      <c r="J2" s="99"/>
      <c r="K2" s="99"/>
      <c r="L2" s="99"/>
    </row>
    <row r="3" customHeight="1" spans="1:12">
      <c r="A3" s="14" t="str">
        <f>[2]基本信息!A3&amp;[2]基本信息!B3</f>
        <v>产权持有人：中国石油昆仑物流有限公司青海分公司</v>
      </c>
      <c r="K3" s="118"/>
      <c r="L3" s="52" t="s">
        <v>42</v>
      </c>
    </row>
    <row r="4" s="2" customFormat="1" customHeight="1" spans="1:12">
      <c r="A4" s="100" t="s">
        <v>43</v>
      </c>
      <c r="B4" s="100" t="s">
        <v>44</v>
      </c>
      <c r="C4" s="101" t="s">
        <v>3</v>
      </c>
      <c r="D4" s="102"/>
      <c r="E4" s="103" t="s">
        <v>4</v>
      </c>
      <c r="F4" s="104"/>
      <c r="G4" s="103" t="s">
        <v>45</v>
      </c>
      <c r="H4" s="104"/>
      <c r="I4" s="107" t="s">
        <v>46</v>
      </c>
      <c r="J4" s="107"/>
      <c r="K4" s="107" t="s">
        <v>47</v>
      </c>
      <c r="L4" s="107"/>
    </row>
    <row r="5" s="2" customFormat="1" customHeight="1" spans="1:12">
      <c r="A5" s="105"/>
      <c r="B5" s="105"/>
      <c r="C5" s="106" t="s">
        <v>48</v>
      </c>
      <c r="D5" s="106" t="s">
        <v>49</v>
      </c>
      <c r="E5" s="107" t="s">
        <v>48</v>
      </c>
      <c r="F5" s="107" t="s">
        <v>49</v>
      </c>
      <c r="G5" s="107" t="s">
        <v>48</v>
      </c>
      <c r="H5" s="107" t="s">
        <v>49</v>
      </c>
      <c r="I5" s="107" t="s">
        <v>48</v>
      </c>
      <c r="J5" s="107" t="s">
        <v>49</v>
      </c>
      <c r="K5" s="107" t="s">
        <v>48</v>
      </c>
      <c r="L5" s="107" t="s">
        <v>49</v>
      </c>
    </row>
    <row r="6" ht="18" customHeight="1" spans="1:12">
      <c r="A6" s="19"/>
      <c r="B6" s="63" t="s">
        <v>50</v>
      </c>
      <c r="C6" s="108"/>
      <c r="D6" s="43"/>
      <c r="E6" s="108"/>
      <c r="F6" s="43"/>
      <c r="G6" s="43"/>
      <c r="H6" s="43"/>
      <c r="I6" s="43"/>
      <c r="J6" s="43"/>
      <c r="K6" s="43"/>
      <c r="L6" s="43"/>
    </row>
    <row r="7" ht="18" customHeight="1" spans="1:12">
      <c r="A7" s="19" t="s">
        <v>51</v>
      </c>
      <c r="B7" s="63" t="s">
        <v>52</v>
      </c>
      <c r="C7" s="43">
        <f>[2]房屋建筑物!Y25</f>
        <v>0</v>
      </c>
      <c r="D7" s="43">
        <f>[2]房屋建筑物!Z25</f>
        <v>0</v>
      </c>
      <c r="E7" s="43">
        <f>[2]房屋建筑物!AA25</f>
        <v>0</v>
      </c>
      <c r="F7" s="43">
        <f>[2]房屋建筑物!AB25</f>
        <v>0</v>
      </c>
      <c r="G7" s="43">
        <f>[2]房屋建筑物!AC25</f>
        <v>0</v>
      </c>
      <c r="H7" s="43">
        <f>[2]房屋建筑物!AE25</f>
        <v>0</v>
      </c>
      <c r="I7" s="43">
        <f t="shared" ref="I7:I10" si="0">G7-E7</f>
        <v>0</v>
      </c>
      <c r="J7" s="43">
        <f t="shared" ref="J7:J10" si="1">H7-F7</f>
        <v>0</v>
      </c>
      <c r="K7" s="43" t="str">
        <f t="shared" ref="K7:K11" si="2">IF(E7=0,"",I7/E7*100)</f>
        <v/>
      </c>
      <c r="L7" s="43" t="str">
        <f t="shared" ref="L7:L11" si="3">IF(F7=0,"",J7/F7*100)</f>
        <v/>
      </c>
    </row>
    <row r="8" ht="18" customHeight="1" spans="1:12">
      <c r="A8" s="19" t="s">
        <v>53</v>
      </c>
      <c r="B8" s="63" t="s">
        <v>54</v>
      </c>
      <c r="C8" s="43">
        <f>[2]构筑物!O25</f>
        <v>0</v>
      </c>
      <c r="D8" s="43">
        <f>[2]构筑物!P25</f>
        <v>0</v>
      </c>
      <c r="E8" s="43">
        <f>[2]构筑物!Q25</f>
        <v>0</v>
      </c>
      <c r="F8" s="43">
        <f>[2]构筑物!R25</f>
        <v>0</v>
      </c>
      <c r="G8" s="43">
        <f>[2]构筑物!S25</f>
        <v>0</v>
      </c>
      <c r="H8" s="43">
        <f>[2]构筑物!U25</f>
        <v>0</v>
      </c>
      <c r="I8" s="43">
        <f t="shared" si="0"/>
        <v>0</v>
      </c>
      <c r="J8" s="43">
        <f t="shared" si="1"/>
        <v>0</v>
      </c>
      <c r="K8" s="43" t="str">
        <f t="shared" si="2"/>
        <v/>
      </c>
      <c r="L8" s="43" t="str">
        <f t="shared" si="3"/>
        <v/>
      </c>
    </row>
    <row r="9" ht="18" customHeight="1" spans="1:12">
      <c r="A9" s="19" t="s">
        <v>55</v>
      </c>
      <c r="B9" s="63" t="s">
        <v>56</v>
      </c>
      <c r="C9" s="43">
        <f>[2]管道沟槽!N25</f>
        <v>0</v>
      </c>
      <c r="D9" s="43">
        <f>[2]管道沟槽!O25</f>
        <v>0</v>
      </c>
      <c r="E9" s="43">
        <f>[2]管道沟槽!P25</f>
        <v>0</v>
      </c>
      <c r="F9" s="43">
        <f>[2]管道沟槽!Q25</f>
        <v>0</v>
      </c>
      <c r="G9" s="43">
        <f>[2]管道沟槽!R25</f>
        <v>0</v>
      </c>
      <c r="H9" s="43">
        <f>[2]管道沟槽!T25</f>
        <v>0</v>
      </c>
      <c r="I9" s="43">
        <f t="shared" si="0"/>
        <v>0</v>
      </c>
      <c r="J9" s="43">
        <f t="shared" si="1"/>
        <v>0</v>
      </c>
      <c r="K9" s="43" t="str">
        <f t="shared" si="2"/>
        <v/>
      </c>
      <c r="L9" s="43" t="str">
        <f t="shared" si="3"/>
        <v/>
      </c>
    </row>
    <row r="10" ht="18" customHeight="1" spans="1:12">
      <c r="A10" s="19" t="s">
        <v>57</v>
      </c>
      <c r="B10" s="109" t="s">
        <v>58</v>
      </c>
      <c r="C10" s="43">
        <f>[2]井巷工程!O25</f>
        <v>0</v>
      </c>
      <c r="D10" s="43">
        <f>[2]井巷工程!P25</f>
        <v>0</v>
      </c>
      <c r="E10" s="43">
        <f>[2]井巷工程!Q25</f>
        <v>0</v>
      </c>
      <c r="F10" s="43">
        <f>[2]井巷工程!R25</f>
        <v>0</v>
      </c>
      <c r="G10" s="43">
        <f>[2]井巷工程!S25</f>
        <v>0</v>
      </c>
      <c r="H10" s="43">
        <f>[2]井巷工程!U25</f>
        <v>0</v>
      </c>
      <c r="I10" s="43">
        <f t="shared" si="0"/>
        <v>0</v>
      </c>
      <c r="J10" s="43">
        <f t="shared" si="1"/>
        <v>0</v>
      </c>
      <c r="K10" s="43" t="str">
        <f t="shared" si="2"/>
        <v/>
      </c>
      <c r="L10" s="43" t="str">
        <f t="shared" si="3"/>
        <v/>
      </c>
    </row>
    <row r="11" s="97" customFormat="1" ht="18" customHeight="1" spans="1:12">
      <c r="A11" s="110"/>
      <c r="B11" s="111" t="s">
        <v>59</v>
      </c>
      <c r="C11" s="112">
        <f t="shared" ref="C11:J11" si="4">SUM(C7:C10)</f>
        <v>0</v>
      </c>
      <c r="D11" s="112">
        <f t="shared" si="4"/>
        <v>0</v>
      </c>
      <c r="E11" s="112">
        <f t="shared" si="4"/>
        <v>0</v>
      </c>
      <c r="F11" s="112">
        <f t="shared" si="4"/>
        <v>0</v>
      </c>
      <c r="G11" s="112">
        <f t="shared" si="4"/>
        <v>0</v>
      </c>
      <c r="H11" s="112">
        <f t="shared" si="4"/>
        <v>0</v>
      </c>
      <c r="I11" s="112">
        <f t="shared" si="4"/>
        <v>0</v>
      </c>
      <c r="J11" s="112">
        <f t="shared" si="4"/>
        <v>0</v>
      </c>
      <c r="K11" s="112" t="str">
        <f t="shared" si="2"/>
        <v/>
      </c>
      <c r="L11" s="112" t="str">
        <f t="shared" si="3"/>
        <v/>
      </c>
    </row>
    <row r="12" ht="18" customHeight="1" spans="1:12">
      <c r="A12" s="19"/>
      <c r="B12" s="6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ht="18" customHeight="1" spans="1:12">
      <c r="A13" s="19"/>
      <c r="B13" s="63" t="s">
        <v>60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ht="18" customHeight="1" spans="1:12">
      <c r="A14" s="19" t="s">
        <v>57</v>
      </c>
      <c r="B14" s="63" t="s">
        <v>61</v>
      </c>
      <c r="C14" s="43">
        <f>[2]机器设备!L25</f>
        <v>0</v>
      </c>
      <c r="D14" s="43">
        <f>[2]机器设备!M25</f>
        <v>0</v>
      </c>
      <c r="E14" s="43">
        <f>[2]机器设备!N25</f>
        <v>0</v>
      </c>
      <c r="F14" s="43">
        <f>[2]机器设备!O25</f>
        <v>0</v>
      </c>
      <c r="G14" s="43">
        <f>[2]机器设备!P25</f>
        <v>0</v>
      </c>
      <c r="H14" s="43">
        <f>[2]机器设备!R25</f>
        <v>0</v>
      </c>
      <c r="I14" s="43">
        <f t="shared" ref="I14:I16" si="5">G14-E14</f>
        <v>0</v>
      </c>
      <c r="J14" s="43">
        <f t="shared" ref="J14:J16" si="6">H14-F14</f>
        <v>0</v>
      </c>
      <c r="K14" s="43" t="str">
        <f t="shared" ref="K14:K17" si="7">IF(E14=0,"",I14/E14*100)</f>
        <v/>
      </c>
      <c r="L14" s="43" t="str">
        <f t="shared" ref="L14:L17" si="8">IF(F14=0,"",J14/F14*100)</f>
        <v/>
      </c>
    </row>
    <row r="15" ht="18" customHeight="1" spans="1:12">
      <c r="A15" s="19" t="s">
        <v>62</v>
      </c>
      <c r="B15" s="63" t="s">
        <v>63</v>
      </c>
      <c r="C15" s="43">
        <f>[2]车辆!N18</f>
        <v>0</v>
      </c>
      <c r="D15" s="43">
        <f>[2]车辆!O18</f>
        <v>0</v>
      </c>
      <c r="E15" s="43">
        <f>[2]车辆!P18</f>
        <v>2592102</v>
      </c>
      <c r="F15" s="43">
        <f>[2]车辆!Q18</f>
        <v>1027391</v>
      </c>
      <c r="G15" s="43">
        <f>[2]车辆!R18</f>
        <v>156100</v>
      </c>
      <c r="H15" s="43">
        <f>[2]车辆!T18</f>
        <v>156100</v>
      </c>
      <c r="I15" s="43">
        <f t="shared" si="5"/>
        <v>-2436002</v>
      </c>
      <c r="J15" s="43">
        <f t="shared" si="6"/>
        <v>-871291</v>
      </c>
      <c r="K15" s="43">
        <f t="shared" si="7"/>
        <v>-93.9778604391339</v>
      </c>
      <c r="L15" s="43">
        <f t="shared" si="8"/>
        <v>-84.8061740856208</v>
      </c>
    </row>
    <row r="16" ht="18" customHeight="1" spans="1:12">
      <c r="A16" s="19" t="s">
        <v>64</v>
      </c>
      <c r="B16" s="109" t="s">
        <v>65</v>
      </c>
      <c r="C16" s="43">
        <f>[2]电子设备!K25</f>
        <v>0</v>
      </c>
      <c r="D16" s="43">
        <f>[2]电子设备!L25</f>
        <v>0</v>
      </c>
      <c r="E16" s="43">
        <f>[2]电子设备!M25</f>
        <v>0</v>
      </c>
      <c r="F16" s="43">
        <f>[2]电子设备!N25</f>
        <v>0</v>
      </c>
      <c r="G16" s="43">
        <f>[2]电子设备!O25</f>
        <v>0</v>
      </c>
      <c r="H16" s="43">
        <f>[2]电子设备!Q25</f>
        <v>0</v>
      </c>
      <c r="I16" s="43">
        <f t="shared" si="5"/>
        <v>0</v>
      </c>
      <c r="J16" s="43">
        <f t="shared" si="6"/>
        <v>0</v>
      </c>
      <c r="K16" s="43" t="str">
        <f t="shared" si="7"/>
        <v/>
      </c>
      <c r="L16" s="43" t="str">
        <f t="shared" si="8"/>
        <v/>
      </c>
    </row>
    <row r="17" s="97" customFormat="1" ht="18" customHeight="1" spans="1:12">
      <c r="A17" s="110"/>
      <c r="B17" s="111" t="s">
        <v>66</v>
      </c>
      <c r="C17" s="112">
        <f t="shared" ref="C17:J17" si="9">SUM(C14:C16)</f>
        <v>0</v>
      </c>
      <c r="D17" s="112">
        <f t="shared" si="9"/>
        <v>0</v>
      </c>
      <c r="E17" s="112">
        <f t="shared" si="9"/>
        <v>2592102</v>
      </c>
      <c r="F17" s="112">
        <f t="shared" si="9"/>
        <v>1027391</v>
      </c>
      <c r="G17" s="112">
        <f t="shared" si="9"/>
        <v>156100</v>
      </c>
      <c r="H17" s="112">
        <f t="shared" si="9"/>
        <v>156100</v>
      </c>
      <c r="I17" s="112">
        <f t="shared" si="9"/>
        <v>-2436002</v>
      </c>
      <c r="J17" s="112">
        <f t="shared" si="9"/>
        <v>-871291</v>
      </c>
      <c r="K17" s="112">
        <f t="shared" si="7"/>
        <v>-93.9778604391339</v>
      </c>
      <c r="L17" s="112">
        <f t="shared" si="8"/>
        <v>-84.8061740856208</v>
      </c>
    </row>
    <row r="18" ht="18" customHeight="1" spans="1:12">
      <c r="A18" s="19"/>
      <c r="B18" s="6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ht="18" customHeight="1" spans="1:12">
      <c r="A19" s="19"/>
      <c r="B19" s="6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ht="18" customHeight="1" spans="1:12">
      <c r="A20" s="19" t="s">
        <v>67</v>
      </c>
      <c r="B20" s="63" t="s">
        <v>68</v>
      </c>
      <c r="C20" s="43">
        <f>[2]土地!K25</f>
        <v>0</v>
      </c>
      <c r="D20" s="43">
        <f>[2]土地!L25</f>
        <v>0</v>
      </c>
      <c r="E20" s="43">
        <f>[2]土地!M25</f>
        <v>0</v>
      </c>
      <c r="F20" s="43">
        <f>[2]土地!N25</f>
        <v>0</v>
      </c>
      <c r="G20" s="43">
        <f>[2]土地!O25</f>
        <v>0</v>
      </c>
      <c r="H20" s="43">
        <f>[2]土地!P25</f>
        <v>0</v>
      </c>
      <c r="I20" s="43">
        <f>G20-E20</f>
        <v>0</v>
      </c>
      <c r="J20" s="43">
        <f>H20-F20</f>
        <v>0</v>
      </c>
      <c r="K20" s="43" t="str">
        <f t="shared" ref="K20:K23" si="10">IF(E20=0,"",I20/E20*100)</f>
        <v/>
      </c>
      <c r="L20" s="43" t="str">
        <f t="shared" ref="L20:L22" si="11">IF(F20=0,"",J20/F20*100)</f>
        <v/>
      </c>
    </row>
    <row r="21" ht="18" customHeight="1" spans="1:12">
      <c r="A21" s="113" t="s">
        <v>69</v>
      </c>
      <c r="B21" s="114"/>
      <c r="C21" s="43">
        <f t="shared" ref="C21:J21" si="12">SUM(C11,C17,C20)</f>
        <v>0</v>
      </c>
      <c r="D21" s="43">
        <f t="shared" si="12"/>
        <v>0</v>
      </c>
      <c r="E21" s="43">
        <f t="shared" si="12"/>
        <v>2592102</v>
      </c>
      <c r="F21" s="43">
        <f t="shared" si="12"/>
        <v>1027391</v>
      </c>
      <c r="G21" s="43">
        <f t="shared" si="12"/>
        <v>156100</v>
      </c>
      <c r="H21" s="43">
        <f t="shared" si="12"/>
        <v>156100</v>
      </c>
      <c r="I21" s="43">
        <f t="shared" si="12"/>
        <v>-2436002</v>
      </c>
      <c r="J21" s="43">
        <f t="shared" si="12"/>
        <v>-871291</v>
      </c>
      <c r="K21" s="43">
        <f t="shared" si="10"/>
        <v>-93.9778604391339</v>
      </c>
      <c r="L21" s="43">
        <f t="shared" si="11"/>
        <v>-84.8061740856208</v>
      </c>
    </row>
    <row r="22" ht="18" customHeight="1" spans="1:12">
      <c r="A22" s="27" t="s">
        <v>70</v>
      </c>
      <c r="B22" s="114"/>
      <c r="C22" s="43"/>
      <c r="D22" s="43">
        <f>SUM([2]房屋建筑物!Z26,[2]构筑物!P26,[2]管道沟槽!O26,[2]井巷工程!P26,[2]机器设备!M26,[2]车辆!O19,[2]电子设备!L26,[2]土地!L26)</f>
        <v>0</v>
      </c>
      <c r="E22" s="43"/>
      <c r="F22" s="43">
        <f>SUM([2]房屋建筑物!AB26,[2]构筑物!R26,[2]管道沟槽!Q26,[2]井巷工程!R26,[2]机器设备!O26,[2]车辆!Q19,[2]电子设备!N26,[2]土地!N26)</f>
        <v>897785.9</v>
      </c>
      <c r="G22" s="43"/>
      <c r="H22" s="43">
        <f>SUM([2]房屋建筑物!AE26,[2]构筑物!U26,[2]管道沟槽!T26,[2]井巷工程!U26,[2]机器设备!R26,[2]车辆!T19,[2]电子设备!Q26,[2]土地!P26)</f>
        <v>0</v>
      </c>
      <c r="I22" s="43"/>
      <c r="J22" s="43">
        <f>H22-F22</f>
        <v>-897785.9</v>
      </c>
      <c r="K22" s="43" t="str">
        <f t="shared" si="10"/>
        <v/>
      </c>
      <c r="L22" s="43">
        <f t="shared" si="11"/>
        <v>-100</v>
      </c>
    </row>
    <row r="23" s="97" customFormat="1" ht="18" customHeight="1" spans="1:12">
      <c r="A23" s="115" t="s">
        <v>69</v>
      </c>
      <c r="B23" s="116"/>
      <c r="C23" s="112">
        <f t="shared" ref="C23:J23" si="13">C21-C22</f>
        <v>0</v>
      </c>
      <c r="D23" s="112">
        <f t="shared" si="13"/>
        <v>0</v>
      </c>
      <c r="E23" s="112">
        <f t="shared" si="13"/>
        <v>2592102</v>
      </c>
      <c r="F23" s="112">
        <f t="shared" si="13"/>
        <v>129605.1</v>
      </c>
      <c r="G23" s="112">
        <f t="shared" si="13"/>
        <v>156100</v>
      </c>
      <c r="H23" s="112">
        <f t="shared" si="13"/>
        <v>156100</v>
      </c>
      <c r="I23" s="112">
        <f t="shared" si="13"/>
        <v>-2436002</v>
      </c>
      <c r="J23" s="112">
        <f t="shared" si="13"/>
        <v>26494.9</v>
      </c>
      <c r="K23" s="112">
        <f t="shared" si="10"/>
        <v>-93.9778604391339</v>
      </c>
      <c r="L23" s="112">
        <v>20.45</v>
      </c>
    </row>
    <row r="24" customHeight="1" spans="1:7">
      <c r="A24" s="30" t="str">
        <f>[2]基本信息!A6&amp;[2]基本信息!B6</f>
        <v>填表人：马经理</v>
      </c>
      <c r="G24" s="117"/>
    </row>
    <row r="25" customHeight="1" spans="1:1">
      <c r="A25" s="30" t="str">
        <f>CONCATENATE([2]基本信息!A5,[2]基本信息!B5,[2]基本信息!C5,[2]基本信息!D5,[2]基本信息!E5,[2]基本信息!F5,[2]基本信息!G5)</f>
        <v>填表日期：2024年8月1日</v>
      </c>
    </row>
  </sheetData>
  <mergeCells count="12">
    <mergeCell ref="A1:L1"/>
    <mergeCell ref="A2:L2"/>
    <mergeCell ref="C4:D4"/>
    <mergeCell ref="E4:F4"/>
    <mergeCell ref="G4:H4"/>
    <mergeCell ref="I4:J4"/>
    <mergeCell ref="K4:L4"/>
    <mergeCell ref="A21:B21"/>
    <mergeCell ref="A22:B22"/>
    <mergeCell ref="A23:B23"/>
    <mergeCell ref="A4:A5"/>
    <mergeCell ref="B4:B5"/>
  </mergeCells>
  <hyperlinks>
    <hyperlink ref="B7" location="房屋建筑物!A1" display="固定资产-房屋建筑物"/>
    <hyperlink ref="B8" location="构筑物!A1" display="固定资产-构筑物及其他辅助设施"/>
    <hyperlink ref="B9" location="管道沟槽!A1" display="固定资产-管道及沟槽"/>
    <hyperlink ref="B14" location="机器设备!A1" display="固定资产-机器设备"/>
    <hyperlink ref="B15" location="车辆!A1" display="固定资产-车辆"/>
    <hyperlink ref="B16" location="电子设备!A1" display="固定资产-电子及办公设备"/>
    <hyperlink ref="B20" location="土地!A1" display="土地"/>
    <hyperlink ref="B10" location="管道沟槽!A1" display="固定资产-井巷工程"/>
  </hyperlinks>
  <printOptions horizontalCentered="1"/>
  <pageMargins left="0.35" right="0.35" top="0.79" bottom="0.79" header="0.94" footer="0.51"/>
  <pageSetup paperSize="9" scale="95" fitToHeight="0" orientation="landscape" blackAndWhite="1" verticalDpi="600"/>
  <headerFooter alignWithMargins="0">
    <oddHeader>&amp;R&amp;"宋体,常规"表4-6
共&amp;N页，第&amp;P页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D46"/>
  <sheetViews>
    <sheetView tabSelected="1" zoomScaleSheetLayoutView="85" workbookViewId="0">
      <selection activeCell="E17" sqref="E17"/>
    </sheetView>
  </sheetViews>
  <sheetFormatPr defaultColWidth="9" defaultRowHeight="15.75" customHeight="1"/>
  <cols>
    <col min="1" max="1" width="4.2" style="3" customWidth="1"/>
    <col min="2" max="2" width="16.025" style="3" hidden="1" customWidth="1" outlineLevel="1"/>
    <col min="3" max="3" width="9.11666666666667" style="3" customWidth="1" collapsed="1"/>
    <col min="4" max="4" width="30.5916666666667" style="3" customWidth="1" outlineLevel="1"/>
    <col min="5" max="5" width="17.15" style="3" customWidth="1" outlineLevel="1"/>
    <col min="6" max="6" width="10.575" style="3" customWidth="1"/>
    <col min="7" max="7" width="7.94166666666667" style="4" hidden="1" customWidth="1"/>
    <col min="8" max="8" width="17.6416666666667" style="3" customWidth="1"/>
    <col min="9" max="10" width="4.4" style="3" customWidth="1"/>
    <col min="11" max="12" width="9.4" style="5" customWidth="1"/>
    <col min="13" max="13" width="7.6" style="3" customWidth="1"/>
    <col min="14" max="15" width="11" style="3" hidden="1" customWidth="1" outlineLevel="1"/>
    <col min="16" max="16" width="11.6666666666667" style="3" customWidth="1" collapsed="1"/>
    <col min="17" max="17" width="10.2" style="3" customWidth="1"/>
    <col min="18" max="18" width="8.81666666666667" style="3" customWidth="1"/>
    <col min="19" max="19" width="6.95833333333333" style="3" customWidth="1"/>
    <col min="20" max="20" width="8.81666666666667" style="3" customWidth="1"/>
    <col min="21" max="21" width="7.44166666666667" style="3" customWidth="1"/>
    <col min="22" max="22" width="10.625" style="3" customWidth="1"/>
    <col min="23" max="23" width="10.625" style="6" customWidth="1"/>
    <col min="24" max="24" width="9.625" style="7" customWidth="1"/>
    <col min="25" max="25" width="5.875" style="7" customWidth="1"/>
    <col min="26" max="26" width="9.375" style="8" customWidth="1"/>
    <col min="27" max="27" width="22.125" style="7" customWidth="1"/>
    <col min="28" max="28" width="12.625" style="9" customWidth="1"/>
    <col min="29" max="29" width="17.875" style="10" customWidth="1"/>
    <col min="30" max="30" width="56.375" style="10" customWidth="1"/>
    <col min="31" max="16384" width="9" style="3"/>
  </cols>
  <sheetData>
    <row r="1" s="1" customFormat="1" ht="34" customHeight="1" spans="1:30">
      <c r="A1" s="11" t="s">
        <v>71</v>
      </c>
      <c r="B1" s="12"/>
      <c r="C1" s="12"/>
      <c r="D1" s="12"/>
      <c r="E1" s="12"/>
      <c r="F1" s="12"/>
      <c r="G1" s="12"/>
      <c r="H1" s="12"/>
      <c r="I1" s="12"/>
      <c r="J1" s="12"/>
      <c r="K1" s="32"/>
      <c r="L1" s="32"/>
      <c r="M1" s="12"/>
      <c r="N1" s="12"/>
      <c r="O1" s="12"/>
      <c r="P1" s="12"/>
      <c r="Q1" s="12"/>
      <c r="R1" s="12"/>
      <c r="S1" s="12"/>
      <c r="T1" s="12"/>
      <c r="U1" s="12"/>
      <c r="V1" s="12"/>
      <c r="W1" s="48"/>
      <c r="X1" s="49"/>
      <c r="Y1" s="49"/>
      <c r="Z1" s="71"/>
      <c r="AA1" s="7"/>
      <c r="AB1" s="9"/>
      <c r="AC1" s="72"/>
      <c r="AD1" s="72"/>
    </row>
    <row r="2" ht="18" customHeight="1" spans="1:26">
      <c r="A2" s="13" t="str">
        <f>CONCATENATE([2]基本信息!A4,[2]基本信息!B4,[2]基本信息!C4,[2]基本信息!D4,[2]基本信息!E4,[2]基本信息!F4,[2]基本信息!G4)</f>
        <v>估值基准日：2024年7月31日</v>
      </c>
      <c r="B2" s="13"/>
      <c r="C2" s="13"/>
      <c r="D2" s="13"/>
      <c r="E2" s="13"/>
      <c r="F2" s="13"/>
      <c r="G2" s="13"/>
      <c r="H2" s="13"/>
      <c r="I2" s="13"/>
      <c r="J2" s="13"/>
      <c r="K2" s="33"/>
      <c r="L2" s="33"/>
      <c r="M2" s="34"/>
      <c r="N2" s="34"/>
      <c r="O2" s="34"/>
      <c r="P2" s="34"/>
      <c r="Q2" s="34"/>
      <c r="R2" s="34"/>
      <c r="S2" s="34"/>
      <c r="T2" s="34"/>
      <c r="U2" s="34"/>
      <c r="V2" s="34"/>
      <c r="W2" s="50"/>
      <c r="X2" s="51"/>
      <c r="Y2" s="51"/>
      <c r="Z2" s="73"/>
    </row>
    <row r="3" ht="18" customHeight="1" spans="1:28">
      <c r="A3" s="14" t="str">
        <f>[2]基本信息!A3&amp;[2]基本信息!B3</f>
        <v>产权持有人：中国石油昆仑物流有限公司青海分公司</v>
      </c>
      <c r="V3" s="52" t="s">
        <v>42</v>
      </c>
      <c r="W3" s="53"/>
      <c r="X3" s="49"/>
      <c r="Y3" s="49"/>
      <c r="Z3" s="71"/>
      <c r="AA3" s="10"/>
      <c r="AB3" s="74"/>
    </row>
    <row r="4" s="2" customFormat="1" ht="16" customHeight="1" spans="1:30">
      <c r="A4" s="15" t="s">
        <v>72</v>
      </c>
      <c r="B4" s="15" t="s">
        <v>73</v>
      </c>
      <c r="C4" s="16" t="s">
        <v>74</v>
      </c>
      <c r="D4" s="16" t="s">
        <v>75</v>
      </c>
      <c r="E4" s="16" t="s">
        <v>76</v>
      </c>
      <c r="F4" s="17" t="s">
        <v>77</v>
      </c>
      <c r="G4" s="18" t="s">
        <v>78</v>
      </c>
      <c r="H4" s="17" t="s">
        <v>79</v>
      </c>
      <c r="I4" s="17" t="s">
        <v>80</v>
      </c>
      <c r="J4" s="17" t="s">
        <v>81</v>
      </c>
      <c r="K4" s="35" t="s">
        <v>82</v>
      </c>
      <c r="L4" s="35" t="s">
        <v>83</v>
      </c>
      <c r="M4" s="17" t="s">
        <v>84</v>
      </c>
      <c r="N4" s="36" t="s">
        <v>3</v>
      </c>
      <c r="O4" s="37"/>
      <c r="P4" s="15" t="s">
        <v>4</v>
      </c>
      <c r="Q4" s="19"/>
      <c r="R4" s="15" t="s">
        <v>5</v>
      </c>
      <c r="S4" s="15"/>
      <c r="T4" s="15"/>
      <c r="U4" s="17" t="s">
        <v>85</v>
      </c>
      <c r="V4" s="17" t="s">
        <v>86</v>
      </c>
      <c r="W4" s="54" t="s">
        <v>87</v>
      </c>
      <c r="X4" s="55" t="s">
        <v>88</v>
      </c>
      <c r="Y4" s="55" t="s">
        <v>89</v>
      </c>
      <c r="Z4" s="55" t="s">
        <v>90</v>
      </c>
      <c r="AA4" s="75" t="s">
        <v>75</v>
      </c>
      <c r="AB4" s="76" t="s">
        <v>91</v>
      </c>
      <c r="AC4" s="76" t="s">
        <v>92</v>
      </c>
      <c r="AD4" s="76" t="s">
        <v>93</v>
      </c>
    </row>
    <row r="5" s="2" customFormat="1" ht="16" customHeight="1" spans="1:30">
      <c r="A5" s="19"/>
      <c r="B5" s="19"/>
      <c r="C5" s="20"/>
      <c r="D5" s="20"/>
      <c r="E5" s="20"/>
      <c r="F5" s="19"/>
      <c r="G5" s="21"/>
      <c r="H5" s="19"/>
      <c r="I5" s="19"/>
      <c r="J5" s="19"/>
      <c r="K5" s="38"/>
      <c r="L5" s="38"/>
      <c r="M5" s="19"/>
      <c r="N5" s="39" t="s">
        <v>48</v>
      </c>
      <c r="O5" s="39" t="s">
        <v>49</v>
      </c>
      <c r="P5" s="15" t="s">
        <v>48</v>
      </c>
      <c r="Q5" s="15" t="s">
        <v>49</v>
      </c>
      <c r="R5" s="15" t="s">
        <v>48</v>
      </c>
      <c r="S5" s="15" t="s">
        <v>94</v>
      </c>
      <c r="T5" s="15" t="s">
        <v>49</v>
      </c>
      <c r="U5" s="19"/>
      <c r="V5" s="19"/>
      <c r="W5" s="56"/>
      <c r="X5" s="55"/>
      <c r="Y5" s="55"/>
      <c r="Z5" s="55"/>
      <c r="AA5" s="55"/>
      <c r="AB5" s="77"/>
      <c r="AC5" s="77"/>
      <c r="AD5" s="77"/>
    </row>
    <row r="6" ht="31" customHeight="1" spans="1:30">
      <c r="A6" s="19">
        <v>1</v>
      </c>
      <c r="B6" s="22"/>
      <c r="C6" s="19" t="s">
        <v>95</v>
      </c>
      <c r="D6" s="23" t="s">
        <v>96</v>
      </c>
      <c r="E6" s="23" t="s">
        <v>97</v>
      </c>
      <c r="F6" s="24" t="s">
        <v>98</v>
      </c>
      <c r="G6" s="22"/>
      <c r="H6" s="24" t="s">
        <v>99</v>
      </c>
      <c r="I6" s="22" t="s">
        <v>100</v>
      </c>
      <c r="J6" s="22">
        <v>1</v>
      </c>
      <c r="K6" s="40">
        <v>40148</v>
      </c>
      <c r="L6" s="40">
        <f>K6</f>
        <v>40148</v>
      </c>
      <c r="M6" s="22">
        <v>165544</v>
      </c>
      <c r="N6" s="41"/>
      <c r="O6" s="41"/>
      <c r="P6" s="42">
        <v>1296051</v>
      </c>
      <c r="Q6" s="42">
        <v>513695.5</v>
      </c>
      <c r="R6" s="57">
        <v>80800</v>
      </c>
      <c r="S6" s="58"/>
      <c r="T6" s="57">
        <v>80800</v>
      </c>
      <c r="U6" s="43">
        <f t="shared" ref="U6:U15" si="0">IF(Q6=0,"",(T6-Q6)/Q6*100)</f>
        <v>-84.2708374903031</v>
      </c>
      <c r="V6" s="59"/>
      <c r="W6" s="60">
        <v>64802.55</v>
      </c>
      <c r="X6" s="61" t="s">
        <v>101</v>
      </c>
      <c r="Y6" s="78" t="s">
        <v>102</v>
      </c>
      <c r="Z6" s="79">
        <v>45627</v>
      </c>
      <c r="AA6" s="78" t="s">
        <v>96</v>
      </c>
      <c r="AB6" s="80" t="s">
        <v>103</v>
      </c>
      <c r="AC6" s="81" t="s">
        <v>104</v>
      </c>
      <c r="AD6" s="82" t="s">
        <v>105</v>
      </c>
    </row>
    <row r="7" ht="28" customHeight="1" spans="1:30">
      <c r="A7" s="19">
        <v>2</v>
      </c>
      <c r="B7" s="19"/>
      <c r="C7" s="15" t="s">
        <v>106</v>
      </c>
      <c r="D7" s="23" t="s">
        <v>96</v>
      </c>
      <c r="E7" s="23" t="s">
        <v>97</v>
      </c>
      <c r="F7" s="24" t="s">
        <v>98</v>
      </c>
      <c r="G7" s="25"/>
      <c r="H7" s="15" t="s">
        <v>99</v>
      </c>
      <c r="I7" s="22" t="s">
        <v>100</v>
      </c>
      <c r="J7" s="19">
        <v>1</v>
      </c>
      <c r="K7" s="40">
        <v>40148</v>
      </c>
      <c r="L7" s="40">
        <f>K7</f>
        <v>40148</v>
      </c>
      <c r="M7" s="19">
        <v>202741</v>
      </c>
      <c r="N7" s="43"/>
      <c r="O7" s="43"/>
      <c r="P7" s="42">
        <v>1296051</v>
      </c>
      <c r="Q7" s="42">
        <v>513695.5</v>
      </c>
      <c r="R7" s="57">
        <v>75300</v>
      </c>
      <c r="S7" s="62"/>
      <c r="T7" s="57">
        <v>75300</v>
      </c>
      <c r="U7" s="43">
        <f t="shared" si="0"/>
        <v>-85.3415106809384</v>
      </c>
      <c r="V7" s="63"/>
      <c r="W7" s="60">
        <v>64802.55</v>
      </c>
      <c r="X7" s="61" t="s">
        <v>101</v>
      </c>
      <c r="Y7" s="78" t="s">
        <v>102</v>
      </c>
      <c r="Z7" s="79">
        <v>45627</v>
      </c>
      <c r="AA7" s="78" t="s">
        <v>96</v>
      </c>
      <c r="AB7" s="80" t="s">
        <v>103</v>
      </c>
      <c r="AC7" s="81" t="s">
        <v>107</v>
      </c>
      <c r="AD7" s="82" t="s">
        <v>108</v>
      </c>
    </row>
    <row r="8" ht="23" customHeight="1" spans="1:30">
      <c r="A8" s="19"/>
      <c r="B8" s="19"/>
      <c r="C8" s="19"/>
      <c r="D8" s="19"/>
      <c r="E8" s="19"/>
      <c r="F8" s="26"/>
      <c r="G8" s="25"/>
      <c r="H8" s="26"/>
      <c r="I8" s="19"/>
      <c r="J8" s="19"/>
      <c r="K8" s="38"/>
      <c r="L8" s="38"/>
      <c r="M8" s="44"/>
      <c r="N8" s="43"/>
      <c r="O8" s="43"/>
      <c r="P8" s="43"/>
      <c r="Q8" s="43"/>
      <c r="R8" s="43"/>
      <c r="S8" s="62"/>
      <c r="T8" s="43"/>
      <c r="U8" s="43" t="str">
        <f t="shared" si="0"/>
        <v/>
      </c>
      <c r="V8" s="63"/>
      <c r="W8" s="64"/>
      <c r="X8" s="61"/>
      <c r="Y8" s="78"/>
      <c r="Z8" s="79"/>
      <c r="AA8" s="78"/>
      <c r="AB8" s="83"/>
      <c r="AC8" s="84"/>
      <c r="AD8" s="84"/>
    </row>
    <row r="9" ht="23" customHeight="1" spans="1:30">
      <c r="A9" s="19"/>
      <c r="B9" s="19"/>
      <c r="C9" s="19"/>
      <c r="D9" s="19"/>
      <c r="E9" s="19"/>
      <c r="F9" s="26"/>
      <c r="G9" s="25"/>
      <c r="H9" s="26"/>
      <c r="I9" s="19"/>
      <c r="J9" s="19"/>
      <c r="K9" s="38"/>
      <c r="L9" s="38"/>
      <c r="M9" s="44"/>
      <c r="N9" s="43"/>
      <c r="O9" s="43"/>
      <c r="P9" s="43"/>
      <c r="Q9" s="43"/>
      <c r="R9" s="43"/>
      <c r="S9" s="62"/>
      <c r="T9" s="43"/>
      <c r="U9" s="43" t="str">
        <f t="shared" si="0"/>
        <v/>
      </c>
      <c r="V9" s="63"/>
      <c r="W9" s="64"/>
      <c r="X9" s="61"/>
      <c r="Y9" s="78"/>
      <c r="Z9" s="79"/>
      <c r="AA9" s="78"/>
      <c r="AB9" s="83"/>
      <c r="AC9" s="84"/>
      <c r="AD9" s="84"/>
    </row>
    <row r="10" ht="23" customHeight="1" spans="1:30">
      <c r="A10" s="19"/>
      <c r="B10" s="19"/>
      <c r="C10" s="19"/>
      <c r="D10" s="19"/>
      <c r="E10" s="19"/>
      <c r="F10" s="26"/>
      <c r="G10" s="25"/>
      <c r="H10" s="26"/>
      <c r="I10" s="19"/>
      <c r="J10" s="19"/>
      <c r="K10" s="38"/>
      <c r="L10" s="38"/>
      <c r="M10" s="44"/>
      <c r="N10" s="43"/>
      <c r="O10" s="43"/>
      <c r="P10" s="43"/>
      <c r="Q10" s="43"/>
      <c r="R10" s="43"/>
      <c r="S10" s="62"/>
      <c r="T10" s="43"/>
      <c r="U10" s="43" t="str">
        <f t="shared" si="0"/>
        <v/>
      </c>
      <c r="V10" s="63"/>
      <c r="W10" s="64"/>
      <c r="X10" s="61"/>
      <c r="Y10" s="78"/>
      <c r="Z10" s="85"/>
      <c r="AA10" s="78"/>
      <c r="AB10" s="83"/>
      <c r="AC10" s="84"/>
      <c r="AD10" s="84"/>
    </row>
    <row r="11" ht="23" customHeight="1" spans="1:30">
      <c r="A11" s="19"/>
      <c r="B11" s="19"/>
      <c r="C11" s="19"/>
      <c r="D11" s="19"/>
      <c r="E11" s="19"/>
      <c r="F11" s="26"/>
      <c r="G11" s="25"/>
      <c r="H11" s="26"/>
      <c r="I11" s="19"/>
      <c r="J11" s="19"/>
      <c r="K11" s="38"/>
      <c r="L11" s="38"/>
      <c r="M11" s="44"/>
      <c r="N11" s="43"/>
      <c r="O11" s="43"/>
      <c r="P11" s="43"/>
      <c r="Q11" s="43"/>
      <c r="R11" s="43"/>
      <c r="S11" s="62"/>
      <c r="T11" s="43"/>
      <c r="U11" s="43" t="str">
        <f t="shared" si="0"/>
        <v/>
      </c>
      <c r="V11" s="63"/>
      <c r="W11" s="64"/>
      <c r="X11" s="61"/>
      <c r="Y11" s="78"/>
      <c r="Z11" s="85"/>
      <c r="AA11" s="78"/>
      <c r="AB11" s="83"/>
      <c r="AC11" s="84"/>
      <c r="AD11" s="84"/>
    </row>
    <row r="12" ht="23" customHeight="1" spans="1:30">
      <c r="A12" s="19"/>
      <c r="B12" s="19"/>
      <c r="C12" s="19"/>
      <c r="D12" s="19"/>
      <c r="E12" s="19"/>
      <c r="F12" s="26"/>
      <c r="G12" s="25"/>
      <c r="H12" s="26"/>
      <c r="I12" s="19"/>
      <c r="J12" s="19"/>
      <c r="K12" s="38"/>
      <c r="L12" s="38"/>
      <c r="M12" s="44"/>
      <c r="N12" s="43"/>
      <c r="O12" s="43"/>
      <c r="P12" s="43"/>
      <c r="Q12" s="43"/>
      <c r="R12" s="43"/>
      <c r="S12" s="62"/>
      <c r="T12" s="43"/>
      <c r="U12" s="43" t="str">
        <f t="shared" si="0"/>
        <v/>
      </c>
      <c r="V12" s="63"/>
      <c r="W12" s="64"/>
      <c r="X12" s="61"/>
      <c r="Y12" s="78"/>
      <c r="Z12" s="85"/>
      <c r="AA12" s="78"/>
      <c r="AB12" s="83"/>
      <c r="AC12" s="84"/>
      <c r="AD12" s="84"/>
    </row>
    <row r="13" ht="23" customHeight="1" spans="1:30">
      <c r="A13" s="19"/>
      <c r="B13" s="19"/>
      <c r="C13" s="19"/>
      <c r="D13" s="19"/>
      <c r="E13" s="19"/>
      <c r="F13" s="26"/>
      <c r="G13" s="25"/>
      <c r="H13" s="26"/>
      <c r="I13" s="19"/>
      <c r="J13" s="19"/>
      <c r="K13" s="38"/>
      <c r="L13" s="38"/>
      <c r="M13" s="44"/>
      <c r="N13" s="43"/>
      <c r="O13" s="43"/>
      <c r="P13" s="43"/>
      <c r="Q13" s="43"/>
      <c r="R13" s="43"/>
      <c r="S13" s="62"/>
      <c r="T13" s="43"/>
      <c r="U13" s="43" t="str">
        <f t="shared" si="0"/>
        <v/>
      </c>
      <c r="V13" s="63"/>
      <c r="W13" s="64"/>
      <c r="X13" s="61"/>
      <c r="Y13" s="78"/>
      <c r="Z13" s="85"/>
      <c r="AA13" s="78"/>
      <c r="AB13" s="83"/>
      <c r="AC13" s="84"/>
      <c r="AD13" s="84"/>
    </row>
    <row r="14" ht="23" customHeight="1" spans="1:30">
      <c r="A14" s="19"/>
      <c r="B14" s="19"/>
      <c r="C14" s="19"/>
      <c r="D14" s="19"/>
      <c r="E14" s="19"/>
      <c r="F14" s="26"/>
      <c r="G14" s="25"/>
      <c r="H14" s="26"/>
      <c r="I14" s="19"/>
      <c r="J14" s="19"/>
      <c r="K14" s="38"/>
      <c r="L14" s="38"/>
      <c r="M14" s="44"/>
      <c r="N14" s="43"/>
      <c r="O14" s="43"/>
      <c r="P14" s="43"/>
      <c r="Q14" s="43"/>
      <c r="R14" s="43"/>
      <c r="S14" s="62"/>
      <c r="T14" s="43"/>
      <c r="U14" s="43" t="str">
        <f t="shared" si="0"/>
        <v/>
      </c>
      <c r="V14" s="63"/>
      <c r="W14" s="64"/>
      <c r="X14" s="61"/>
      <c r="Y14" s="78"/>
      <c r="Z14" s="85"/>
      <c r="AA14" s="78"/>
      <c r="AB14" s="83"/>
      <c r="AC14" s="84"/>
      <c r="AD14" s="84"/>
    </row>
    <row r="15" ht="23" customHeight="1" spans="1:30">
      <c r="A15" s="19"/>
      <c r="B15" s="19"/>
      <c r="C15" s="19"/>
      <c r="D15" s="19"/>
      <c r="E15" s="19"/>
      <c r="F15" s="26"/>
      <c r="G15" s="25"/>
      <c r="H15" s="26"/>
      <c r="I15" s="19"/>
      <c r="J15" s="19"/>
      <c r="K15" s="38"/>
      <c r="L15" s="38"/>
      <c r="M15" s="44"/>
      <c r="N15" s="43"/>
      <c r="O15" s="43"/>
      <c r="P15" s="43"/>
      <c r="Q15" s="43"/>
      <c r="R15" s="43"/>
      <c r="S15" s="62"/>
      <c r="T15" s="43"/>
      <c r="U15" s="43" t="str">
        <f t="shared" si="0"/>
        <v/>
      </c>
      <c r="V15" s="63"/>
      <c r="W15" s="64"/>
      <c r="X15" s="61"/>
      <c r="Y15" s="78"/>
      <c r="Z15" s="85"/>
      <c r="AA15" s="78"/>
      <c r="AB15" s="83"/>
      <c r="AC15" s="84"/>
      <c r="AD15" s="84"/>
    </row>
    <row r="16" ht="23" customHeight="1" spans="1:30">
      <c r="A16" s="19"/>
      <c r="B16" s="19"/>
      <c r="C16" s="19"/>
      <c r="D16" s="19"/>
      <c r="E16" s="19"/>
      <c r="F16" s="26"/>
      <c r="G16" s="25"/>
      <c r="H16" s="26"/>
      <c r="I16" s="19"/>
      <c r="J16" s="19"/>
      <c r="K16" s="38"/>
      <c r="L16" s="38"/>
      <c r="M16" s="44"/>
      <c r="N16" s="43"/>
      <c r="O16" s="43"/>
      <c r="P16" s="43"/>
      <c r="Q16" s="43"/>
      <c r="R16" s="43"/>
      <c r="S16" s="62"/>
      <c r="T16" s="43"/>
      <c r="U16" s="43"/>
      <c r="V16" s="63"/>
      <c r="W16" s="64"/>
      <c r="X16" s="61"/>
      <c r="Y16" s="78"/>
      <c r="Z16" s="85"/>
      <c r="AA16" s="78"/>
      <c r="AB16" s="83"/>
      <c r="AC16" s="84"/>
      <c r="AD16" s="84"/>
    </row>
    <row r="17" ht="23" customHeight="1" spans="1:30">
      <c r="A17" s="19"/>
      <c r="B17" s="19"/>
      <c r="C17" s="19"/>
      <c r="D17" s="19"/>
      <c r="E17" s="19"/>
      <c r="F17" s="26"/>
      <c r="G17" s="25"/>
      <c r="H17" s="26"/>
      <c r="I17" s="19"/>
      <c r="J17" s="19"/>
      <c r="K17" s="38"/>
      <c r="L17" s="38"/>
      <c r="M17" s="44"/>
      <c r="N17" s="43"/>
      <c r="O17" s="43"/>
      <c r="P17" s="43"/>
      <c r="Q17" s="43"/>
      <c r="R17" s="43"/>
      <c r="S17" s="62"/>
      <c r="T17" s="43"/>
      <c r="U17" s="43"/>
      <c r="V17" s="63"/>
      <c r="W17" s="64"/>
      <c r="X17" s="61"/>
      <c r="Y17" s="78"/>
      <c r="Z17" s="85"/>
      <c r="AA17" s="78"/>
      <c r="AB17" s="83"/>
      <c r="AC17" s="84"/>
      <c r="AD17" s="84"/>
    </row>
    <row r="18" ht="23" customHeight="1" spans="1:30">
      <c r="A18" s="27" t="s">
        <v>109</v>
      </c>
      <c r="B18" s="28"/>
      <c r="C18" s="28"/>
      <c r="D18" s="28"/>
      <c r="E18" s="28"/>
      <c r="F18" s="29"/>
      <c r="G18" s="25"/>
      <c r="H18" s="26"/>
      <c r="I18" s="19"/>
      <c r="J18" s="19"/>
      <c r="K18" s="38"/>
      <c r="L18" s="38"/>
      <c r="M18" s="19"/>
      <c r="N18" s="43">
        <f ca="1">SUM(N6:上一行)</f>
        <v>0</v>
      </c>
      <c r="O18" s="43">
        <f ca="1">SUM(O6:上一行)</f>
        <v>0</v>
      </c>
      <c r="P18" s="43">
        <f ca="1">SUM(P6:上一行)</f>
        <v>2592102</v>
      </c>
      <c r="Q18" s="43">
        <f ca="1">SUM(Q6:上一行)</f>
        <v>1027391</v>
      </c>
      <c r="R18" s="43">
        <f ca="1">SUM(R6:上一行)</f>
        <v>156100</v>
      </c>
      <c r="S18" s="43"/>
      <c r="T18" s="43">
        <f ca="1">SUM(T6:上一行)</f>
        <v>156100</v>
      </c>
      <c r="U18" s="43">
        <f ca="1">IF(Q18=0,"",(T18-Q18)/Q18*100)</f>
        <v>-84.8061740856208</v>
      </c>
      <c r="V18" s="63"/>
      <c r="W18" s="65">
        <f>SUM(W6:W17)</f>
        <v>129605.1</v>
      </c>
      <c r="X18" s="61"/>
      <c r="Y18" s="78"/>
      <c r="Z18" s="85"/>
      <c r="AA18" s="78"/>
      <c r="AB18" s="83"/>
      <c r="AC18" s="84"/>
      <c r="AD18" s="84"/>
    </row>
    <row r="19" ht="23" customHeight="1" spans="1:30">
      <c r="A19" s="27" t="s">
        <v>110</v>
      </c>
      <c r="B19" s="28"/>
      <c r="C19" s="28"/>
      <c r="D19" s="28"/>
      <c r="E19" s="28"/>
      <c r="F19" s="29"/>
      <c r="G19" s="25"/>
      <c r="H19" s="26"/>
      <c r="I19" s="19"/>
      <c r="J19" s="19"/>
      <c r="K19" s="38"/>
      <c r="L19" s="38"/>
      <c r="M19" s="19"/>
      <c r="N19" s="45"/>
      <c r="O19" s="45"/>
      <c r="P19" s="45"/>
      <c r="Q19" s="45">
        <v>897785.9</v>
      </c>
      <c r="R19" s="45"/>
      <c r="S19" s="66"/>
      <c r="T19" s="45"/>
      <c r="U19" s="43">
        <f>IF(Q19=0,"",(T19-Q19)/Q19*100)</f>
        <v>-100</v>
      </c>
      <c r="V19" s="63"/>
      <c r="W19" s="64"/>
      <c r="X19" s="61"/>
      <c r="Y19" s="78"/>
      <c r="Z19" s="85"/>
      <c r="AA19" s="78"/>
      <c r="AB19" s="83"/>
      <c r="AC19" s="84"/>
      <c r="AD19" s="84"/>
    </row>
    <row r="20" ht="23" customHeight="1" spans="1:30">
      <c r="A20" s="27" t="s">
        <v>109</v>
      </c>
      <c r="B20" s="28"/>
      <c r="C20" s="28"/>
      <c r="D20" s="28"/>
      <c r="E20" s="28"/>
      <c r="F20" s="29"/>
      <c r="G20" s="25"/>
      <c r="H20" s="26"/>
      <c r="I20" s="19"/>
      <c r="J20" s="19"/>
      <c r="K20" s="38"/>
      <c r="L20" s="38"/>
      <c r="M20" s="19"/>
      <c r="N20" s="43">
        <f ca="1" t="shared" ref="N20:R20" si="1">N18-N19</f>
        <v>0</v>
      </c>
      <c r="O20" s="43">
        <f ca="1" t="shared" si="1"/>
        <v>0</v>
      </c>
      <c r="P20" s="43">
        <f ca="1" t="shared" si="1"/>
        <v>2592102</v>
      </c>
      <c r="Q20" s="43">
        <f ca="1" t="shared" si="1"/>
        <v>129605.1</v>
      </c>
      <c r="R20" s="43">
        <f ca="1" t="shared" si="1"/>
        <v>156100</v>
      </c>
      <c r="S20" s="43"/>
      <c r="T20" s="43">
        <f ca="1">T18-T19</f>
        <v>156100</v>
      </c>
      <c r="U20" s="43">
        <v>20.45</v>
      </c>
      <c r="V20" s="63"/>
      <c r="W20" s="65">
        <f>SUM(W8:W19)</f>
        <v>129605.1</v>
      </c>
      <c r="X20" s="61"/>
      <c r="Y20" s="78"/>
      <c r="Z20" s="85"/>
      <c r="AA20" s="78"/>
      <c r="AB20" s="83"/>
      <c r="AC20" s="84"/>
      <c r="AD20" s="84"/>
    </row>
    <row r="21" ht="18" customHeight="1" spans="1:28">
      <c r="A21" s="30" t="str">
        <f>[2]基本信息!A6&amp;[2]基本信息!B6</f>
        <v>填表人：马经理</v>
      </c>
      <c r="N21" s="31"/>
      <c r="P21" s="46" t="str">
        <f>"评估人员："&amp;[2]基本信息!I7</f>
        <v>评估人员：焦东红、李君、魏兆悦</v>
      </c>
      <c r="Q21" s="46"/>
      <c r="R21" s="46"/>
      <c r="S21" s="46"/>
      <c r="T21" s="46"/>
      <c r="X21" s="67"/>
      <c r="Y21" s="86"/>
      <c r="Z21" s="87"/>
      <c r="AA21" s="86"/>
      <c r="AB21" s="88"/>
    </row>
    <row r="22" ht="18" customHeight="1" spans="1:28">
      <c r="A22" s="31" t="str">
        <f>CONCATENATE([2]基本信息!A5,[2]基本信息!B5,[2]基本信息!C5,[2]基本信息!D5,[2]基本信息!E5,[2]基本信息!F5,[2]基本信息!G5)</f>
        <v>填表日期：2024年8月1日</v>
      </c>
      <c r="X22" s="67"/>
      <c r="Y22" s="86"/>
      <c r="Z22" s="87"/>
      <c r="AA22" s="86"/>
      <c r="AB22" s="88"/>
    </row>
    <row r="23" customHeight="1" spans="24:28">
      <c r="X23" s="67"/>
      <c r="Y23" s="86"/>
      <c r="Z23" s="87"/>
      <c r="AA23" s="86"/>
      <c r="AB23" s="88"/>
    </row>
    <row r="24" customHeight="1" spans="24:28">
      <c r="X24" s="67"/>
      <c r="Y24" s="86"/>
      <c r="Z24" s="87"/>
      <c r="AA24" s="86"/>
      <c r="AB24" s="88"/>
    </row>
    <row r="25" customHeight="1" spans="16:28">
      <c r="P25" s="47"/>
      <c r="Q25" s="47"/>
      <c r="X25" s="67"/>
      <c r="Y25" s="86"/>
      <c r="Z25" s="87"/>
      <c r="AA25" s="86"/>
      <c r="AB25" s="88"/>
    </row>
    <row r="26" customHeight="1" spans="24:28">
      <c r="X26" s="67"/>
      <c r="Y26" s="86"/>
      <c r="Z26" s="87"/>
      <c r="AA26" s="86"/>
      <c r="AB26" s="88"/>
    </row>
    <row r="27" customHeight="1" spans="24:28">
      <c r="X27" s="67"/>
      <c r="Y27" s="86"/>
      <c r="Z27" s="87"/>
      <c r="AA27" s="86"/>
      <c r="AB27" s="88"/>
    </row>
    <row r="28" customHeight="1" spans="24:28">
      <c r="X28" s="67"/>
      <c r="Y28" s="86"/>
      <c r="Z28" s="87"/>
      <c r="AA28" s="86"/>
      <c r="AB28" s="88"/>
    </row>
    <row r="29" customHeight="1" spans="24:28">
      <c r="X29" s="67"/>
      <c r="Y29" s="86"/>
      <c r="Z29" s="87"/>
      <c r="AA29" s="86"/>
      <c r="AB29" s="88"/>
    </row>
    <row r="30" customHeight="1" spans="24:28">
      <c r="X30" s="67"/>
      <c r="Y30" s="86"/>
      <c r="Z30" s="87"/>
      <c r="AA30" s="86"/>
      <c r="AB30" s="88"/>
    </row>
    <row r="31" customHeight="1" spans="24:28">
      <c r="X31" s="67"/>
      <c r="Y31" s="86"/>
      <c r="Z31" s="87"/>
      <c r="AA31" s="86"/>
      <c r="AB31" s="88"/>
    </row>
    <row r="32" customHeight="1" spans="24:28">
      <c r="X32" s="67"/>
      <c r="Y32" s="86"/>
      <c r="Z32" s="87"/>
      <c r="AA32" s="86"/>
      <c r="AB32" s="88"/>
    </row>
    <row r="33" customHeight="1" spans="24:28">
      <c r="X33" s="67"/>
      <c r="Y33" s="86"/>
      <c r="Z33" s="87"/>
      <c r="AA33" s="86"/>
      <c r="AB33" s="88"/>
    </row>
    <row r="34" customHeight="1" spans="24:28">
      <c r="X34" s="67"/>
      <c r="Y34" s="86"/>
      <c r="Z34" s="87"/>
      <c r="AA34" s="86"/>
      <c r="AB34" s="88"/>
    </row>
    <row r="35" customHeight="1" spans="24:28">
      <c r="X35" s="67"/>
      <c r="Y35" s="86"/>
      <c r="Z35" s="87"/>
      <c r="AA35" s="86"/>
      <c r="AB35" s="88"/>
    </row>
    <row r="36" customHeight="1" spans="24:28">
      <c r="X36" s="67"/>
      <c r="Y36" s="86"/>
      <c r="Z36" s="87"/>
      <c r="AA36" s="86"/>
      <c r="AB36" s="88"/>
    </row>
    <row r="37" customHeight="1" spans="24:28">
      <c r="X37" s="67"/>
      <c r="Y37" s="86"/>
      <c r="Z37" s="87"/>
      <c r="AA37" s="86"/>
      <c r="AB37" s="88"/>
    </row>
    <row r="38" customHeight="1" spans="24:28">
      <c r="X38" s="67"/>
      <c r="Y38" s="86"/>
      <c r="Z38" s="87"/>
      <c r="AA38" s="89"/>
      <c r="AB38" s="90"/>
    </row>
    <row r="39" customHeight="1" spans="24:28">
      <c r="X39" s="67"/>
      <c r="Y39" s="86"/>
      <c r="Z39" s="87"/>
      <c r="AA39" s="89"/>
      <c r="AB39" s="90"/>
    </row>
    <row r="40" customHeight="1" spans="24:28">
      <c r="X40" s="67"/>
      <c r="Y40" s="86"/>
      <c r="Z40" s="87"/>
      <c r="AA40" s="89"/>
      <c r="AB40" s="90"/>
    </row>
    <row r="41" customHeight="1" spans="24:28">
      <c r="X41" s="68"/>
      <c r="Y41" s="68"/>
      <c r="Z41" s="91"/>
      <c r="AA41" s="92"/>
      <c r="AB41" s="93"/>
    </row>
    <row r="42" customHeight="1" spans="24:28">
      <c r="X42" s="69"/>
      <c r="Y42" s="69"/>
      <c r="Z42" s="92"/>
      <c r="AA42" s="92"/>
      <c r="AB42" s="93"/>
    </row>
    <row r="43" customHeight="1" spans="24:28">
      <c r="X43" s="70"/>
      <c r="Y43" s="70"/>
      <c r="Z43" s="94"/>
      <c r="AA43" s="70"/>
      <c r="AB43" s="95"/>
    </row>
    <row r="44" customHeight="1" spans="24:28">
      <c r="X44" s="49"/>
      <c r="Y44" s="10"/>
      <c r="Z44" s="96"/>
      <c r="AA44" s="10"/>
      <c r="AB44" s="74"/>
    </row>
    <row r="45" customHeight="1" spans="24:28">
      <c r="X45" s="10"/>
      <c r="Y45" s="10"/>
      <c r="Z45" s="96"/>
      <c r="AA45" s="10"/>
      <c r="AB45" s="74"/>
    </row>
    <row r="46" customHeight="1" spans="24:28">
      <c r="X46" s="10"/>
      <c r="Y46" s="10"/>
      <c r="Z46" s="96"/>
      <c r="AA46" s="10"/>
      <c r="AB46" s="74"/>
    </row>
  </sheetData>
  <mergeCells count="32">
    <mergeCell ref="A1:V1"/>
    <mergeCell ref="A2:V2"/>
    <mergeCell ref="N4:O4"/>
    <mergeCell ref="P4:Q4"/>
    <mergeCell ref="R4:T4"/>
    <mergeCell ref="A18:F18"/>
    <mergeCell ref="A19:F19"/>
    <mergeCell ref="A20:F20"/>
    <mergeCell ref="P21:T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dataValidations count="1">
    <dataValidation allowBlank="1" showInputMessage="1" showErrorMessage="1" prompt="①车牌号、证载权利人应与车辆行驶证一致；②已行驶里程指截止评估基准日的行驶里程；③对于叉车等厂内搬运车辆请归入机器设备申报；④仪表盘、发动机等发生更换的应在备注栏注明；④按车辆明细申报，即使同批购入，价格相同，也要按明细申报。" sqref="A1:D1 E1 F1:V1 W1"/>
  </dataValidations>
  <printOptions horizontalCentered="1"/>
  <pageMargins left="0.35" right="0.35" top="0.79" bottom="0.79" header="0.94" footer="0.51"/>
  <pageSetup paperSize="9" scale="69" fitToHeight="0" orientation="landscape" blackAndWhite="1" verticalDpi="600"/>
  <headerFooter alignWithMargins="0">
    <oddHeader>&amp;R&amp;"宋体,常规"表4-6-5
共&amp;N页，第&amp;P页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E7FB414BF3CAE48AC3A853586E9907E" ma:contentTypeVersion="0" ma:contentTypeDescription="新建文档。" ma:contentTypeScope="" ma:versionID="2ef6d3ee2b7856328b384d2efe59d2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e9c461895c5e875a7bafe7f5884261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E2013B-05A0-4C43-9439-CA9D0825C27A}"/>
</file>

<file path=customXml/itemProps2.xml><?xml version="1.0" encoding="utf-8"?>
<ds:datastoreItem xmlns:ds="http://schemas.openxmlformats.org/officeDocument/2006/customXml" ds:itemID="{6F9694BD-31E1-499C-9436-C0DBBF465D56}"/>
</file>

<file path=customXml/itemProps3.xml><?xml version="1.0" encoding="utf-8"?>
<ds:datastoreItem xmlns:ds="http://schemas.openxmlformats.org/officeDocument/2006/customXml" ds:itemID="{AE09CA93-A6EB-4785-99F7-416EE97C2045}"/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固定资产汇总</vt:lpstr>
      <vt:lpstr>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青海分公司拟转让车辆估值报告公示</dc:title>
  <dc:creator>WZY</dc:creator>
  <cp:lastModifiedBy> </cp:lastModifiedBy>
  <dcterms:created xsi:type="dcterms:W3CDTF">2024-08-20T07:59:00Z</dcterms:created>
  <dcterms:modified xsi:type="dcterms:W3CDTF">2024-08-21T04:23:31Z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340DE12902F6487CAF5357DBAB9E015D_13</vt:lpwstr>
  </property>
  <property fmtid="{D5CDD505-2E9C-101B-9397-08002B2CF9AE}" pid="3" name="KSOProductBuildVer">
    <vt:lpwstr>2052-11.8.2.10321</vt:lpwstr>
  </property>
  <property fmtid="{D5CDD505-2E9C-101B-9397-08002B2CF9AE}" pid="4" name="ContentTypeId">
    <vt:lpwstr>0x0101006E7FB414BF3CAE48AC3A853586E9907E</vt:lpwstr>
  </property>
</Properties>
</file>